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8700" firstSheet="4" activeTab="4"/>
  </bookViews>
  <sheets>
    <sheet name="งบแสดงฐานะการเงิน" sheetId="1" r:id="rId1"/>
    <sheet name="งบทรัพย์สิน" sheetId="2" r:id="rId2"/>
    <sheet name="รายจ่ายค้างจ่าย" sheetId="3" r:id="rId3"/>
    <sheet name="เฉพาะกิจค้างจ่าย" sheetId="4" r:id="rId4"/>
    <sheet name="งบรับ-จ่าย" sheetId="5" r:id="rId5"/>
    <sheet name="งบดำเนินงาน" sheetId="6" r:id="rId6"/>
    <sheet name="ผลัดส่งใบสำคัญ" sheetId="7" r:id="rId7"/>
    <sheet name="งบทดลอง" sheetId="8" r:id="rId8"/>
    <sheet name="รายละเอียดประกอบงบทรัพย์สิน" sheetId="9" r:id="rId9"/>
    <sheet name="ประกอบรายรับ" sheetId="10" r:id="rId10"/>
    <sheet name="รายละเอียดลูกหนี้" sheetId="11" r:id="rId11"/>
    <sheet name="ประกอบเงินฝาก" sheetId="12" r:id="rId12"/>
    <sheet name="เงินรับฝาก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<sst xmlns="http://schemas.openxmlformats.org/spreadsheetml/2006/main" count="631" uniqueCount="479">
  <si>
    <t>องค์การบริหารส่วนตำบลควนสตอ</t>
  </si>
  <si>
    <t>งบแสดงฐานะการเงิน</t>
  </si>
  <si>
    <t>ทรัพย์สิน</t>
  </si>
  <si>
    <t>หนี้สินและเงินสะสม</t>
  </si>
  <si>
    <t>ทรัพสินตามงบทรัพย์สิน</t>
  </si>
  <si>
    <t>ทุนทรัพย์สิน</t>
  </si>
  <si>
    <t>ลูกหนี้เงินยืมเงินงบประมาณ</t>
  </si>
  <si>
    <t>รายจ่ายค้างจ่าย</t>
  </si>
  <si>
    <t>ลูกหนี้เงินยืมเงินนอกงบประมาณ</t>
  </si>
  <si>
    <t xml:space="preserve">เงินรับฝากต่าง ๆ </t>
  </si>
  <si>
    <t>ลูกหนี้เงินยืมเงินสะสม</t>
  </si>
  <si>
    <t>-</t>
  </si>
  <si>
    <t>ภาษีหัก ณ ที่จ่าย</t>
  </si>
  <si>
    <t>ภาษี หักหน้าฎีกา</t>
  </si>
  <si>
    <t>เงินประกันสัญญา</t>
  </si>
  <si>
    <t>รายได้ค้างรับ</t>
  </si>
  <si>
    <t>ค่าใช้จ่าย ภบท. 5%</t>
  </si>
  <si>
    <t>เงินขาดบัญชี</t>
  </si>
  <si>
    <t>ส่วนลด ภบท. 6%</t>
  </si>
  <si>
    <t>เงินฝากคลังจังหวัด</t>
  </si>
  <si>
    <t>เงินอุดหนุนฝากจังหวัด</t>
  </si>
  <si>
    <t>เงินอุดหนุนเฉพาะกิจค้างจ่าย</t>
  </si>
  <si>
    <t>รายจ่ายผัดส่งใบสำคัญ</t>
  </si>
  <si>
    <t>เงินสดในมือ</t>
  </si>
  <si>
    <t>โครงการเศษฐกิจชุมชน</t>
  </si>
  <si>
    <t>เงินสด</t>
  </si>
  <si>
    <t>โครงการกองทุนหมุนเวียนปุ๋ย</t>
  </si>
  <si>
    <t>เงินอุดหนุนทั่วไปค้างจ่าย</t>
  </si>
  <si>
    <t>ธ.กรุงไทย  980-2-12961-5</t>
  </si>
  <si>
    <t>ธกส.  275-2-22236-9</t>
  </si>
  <si>
    <t>ธกส.  275-2-16256-5</t>
  </si>
  <si>
    <t>ธกส. 275-2-21038-8</t>
  </si>
  <si>
    <t>ธกส. 275-4-01121-7</t>
  </si>
  <si>
    <t>เงินสะสม 1  ต.ค. 2552</t>
  </si>
  <si>
    <t>บวก</t>
  </si>
  <si>
    <t>รายรับจริงสูงกว่ารายจ่ายจริง</t>
  </si>
  <si>
    <t>รายได้ค้างรับงวดนี้มากกว่างวดก่อน</t>
  </si>
  <si>
    <t>รายจายค้างจ่ายเหลือจ่าย</t>
  </si>
  <si>
    <t>รับเงินสะสมจากการปรับปรุงบัญชี</t>
  </si>
  <si>
    <t>หัก</t>
  </si>
  <si>
    <t>จ่ายขาดเงินสะสม</t>
  </si>
  <si>
    <t>เงินสำรองเงินสะสม</t>
  </si>
  <si>
    <t>รายได้ค้างรับงวดนี้น้อยกว่างวดก่อน</t>
  </si>
  <si>
    <t>เงินสะสม  30  ก.ย. 2553</t>
  </si>
  <si>
    <t>เงินทุนสำรองเงินสะสม</t>
  </si>
  <si>
    <t>รวมเงิน</t>
  </si>
  <si>
    <t>องค์การบริหารส่วนตำบลควนสตอ  อำเภอควนโดน  จังหวัดสตูล</t>
  </si>
  <si>
    <t>งบทรัพย์สิน</t>
  </si>
  <si>
    <t>ประเภททรัพย์สิน</t>
  </si>
  <si>
    <t>ยกมาจากงวดก่อน</t>
  </si>
  <si>
    <t>รับเพิ่มงวดนี้</t>
  </si>
  <si>
    <t>จำหน่ายงวดนี้</t>
  </si>
  <si>
    <t>ยกไปงวดหน้า</t>
  </si>
  <si>
    <t>สินทรัพย์เกิดจาก</t>
  </si>
  <si>
    <t>จำนวน</t>
  </si>
  <si>
    <t>ก.อสังหาริมทรัพย์</t>
  </si>
  <si>
    <t>ที่ดิน</t>
  </si>
  <si>
    <t>ก.  รายได้</t>
  </si>
  <si>
    <t>อาคาร-สำนักงาน-ที่ทำการ-ศูนย์บริหารงาน</t>
  </si>
  <si>
    <t>องค์การบริหารส่วนตำบล</t>
  </si>
  <si>
    <t>สาธารณูปโภค</t>
  </si>
  <si>
    <t>คมนาคม</t>
  </si>
  <si>
    <t>สาธาณะ</t>
  </si>
  <si>
    <t>ข. เงินอุดหนุนจากรัฐบาล</t>
  </si>
  <si>
    <t>การชลประทาน</t>
  </si>
  <si>
    <t>ทั่วไป</t>
  </si>
  <si>
    <t>ข.สังหาริมทรัพย์</t>
  </si>
  <si>
    <t>ประเภททั่วไป</t>
  </si>
  <si>
    <t>ค. เงินสะสม</t>
  </si>
  <si>
    <t>ประเภทโยธา</t>
  </si>
  <si>
    <t>ประเภทวิทยาศาสตร์และการแพทย์</t>
  </si>
  <si>
    <t>ประเภทเครื่องใช้สำนักงาน</t>
  </si>
  <si>
    <t>ประเภทงานบ้านงานครัว</t>
  </si>
  <si>
    <t>ประเภทการกีฬา</t>
  </si>
  <si>
    <t>ประเภทกีฬา</t>
  </si>
  <si>
    <t>หมวด/ประเภท</t>
  </si>
  <si>
    <t>หมายเหตุ</t>
  </si>
  <si>
    <t>หมายเหตุ 5</t>
  </si>
  <si>
    <t>จำนวนเงิน</t>
  </si>
  <si>
    <t>เบิกจ่ายแล้ว</t>
  </si>
  <si>
    <t>คงเหลือ</t>
  </si>
  <si>
    <t>ก่อหนี้ผูกพัน</t>
  </si>
  <si>
    <t>ไม่ก่อหนี้ผูกพัน</t>
  </si>
  <si>
    <t>หมวดรายจ่ายงบกลาง</t>
  </si>
  <si>
    <t>เงินประกันสังคม</t>
  </si>
  <si>
    <t>หมวดค่าตอบแทน</t>
  </si>
  <si>
    <t>ค่าตอบแทนผู้ปฏิบัติราชหารอันเป็นประโยชน์แก่ อบต.</t>
  </si>
  <si>
    <t>หมวดค่าใช้สอย</t>
  </si>
  <si>
    <t>ค่าจ้างเหมาบริการรักษาความปลอดภัย</t>
  </si>
  <si>
    <t>นาย สบัน  ท่าชะมวง</t>
  </si>
  <si>
    <t>ค่าจ้างเหมาบริการคนขับรถน้ำเอนกประสงค์</t>
  </si>
  <si>
    <t>นาสัยนุนอามิดีน  มิลาอาบู</t>
  </si>
  <si>
    <t>ค่าจ้างเหมาบริการคนประจำรถน้ำเอนกประสงค์</t>
  </si>
  <si>
    <t>นายสอเหล๊ะ  เศษระนำ</t>
  </si>
  <si>
    <t>ค่าจ้างเหมาบริการคนขับรถยนต์ส่วนกลาง</t>
  </si>
  <si>
    <t>นายเติมศักดิ์  กูเล็ม</t>
  </si>
  <si>
    <t>ค่าจ้างเหมาบริการคนทำความสะอาดสำนักงาน อบต.</t>
  </si>
  <si>
    <t>น.ส.มยุรา  กูเล็ม</t>
  </si>
  <si>
    <t>ค่าอาหารกลางวัน  ศพด. มัสยิดดารุลฮูดาร์</t>
  </si>
  <si>
    <t>น.ส.นุรณี  เด่นดารา</t>
  </si>
  <si>
    <t>ค่าอาหารกลางวัน  ศพด. มัสยิดบ้านทุ่งพัฒนา</t>
  </si>
  <si>
    <t>นางอาซีซะห์  พลาอาด</t>
  </si>
  <si>
    <t>ค่าอาหารกลางวัน  ศพด. มัสยิดบ้านกุบังปะโหลด</t>
  </si>
  <si>
    <t>นางกาโสม  เด๊ะสมัน</t>
  </si>
  <si>
    <t>ค่าอาหารกลางวัน  ศพด. มัสยิดบ้านกลาง</t>
  </si>
  <si>
    <t>น.ส.ฮอเดียะ  หมันเส็น</t>
  </si>
  <si>
    <t>ค่าอาหารกลางวัน  ศพด. มัสยิดอิสลาเฮี๊ยะ</t>
  </si>
  <si>
    <t>หมวดค่าวัสดุ</t>
  </si>
  <si>
    <t>หมวดค่าที่ดินและสิ่งก่อสร้าง</t>
  </si>
  <si>
    <t>หมวดรายจ่ายอื่น</t>
  </si>
  <si>
    <t xml:space="preserve">ลำดับ </t>
  </si>
  <si>
    <t>รายการ</t>
  </si>
  <si>
    <t xml:space="preserve">เงินค่าประกันสังคม 5% ครูผู้ดูแลเด็ก </t>
  </si>
  <si>
    <t>องค์การบริหารส่วนตำบลควนสตอ อำเภอควนโดน จังหวัดสตูล</t>
  </si>
  <si>
    <t>ประมาณการ</t>
  </si>
  <si>
    <t>รายรับจริง</t>
  </si>
  <si>
    <t>+</t>
  </si>
  <si>
    <t>สูง</t>
  </si>
  <si>
    <t>ต่ำ</t>
  </si>
  <si>
    <t>รายรับตามงบประมาณ</t>
  </si>
  <si>
    <t>รายรับ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</si>
  <si>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</si>
  <si>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</si>
  <si>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</si>
  <si>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</si>
  <si>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รายได้จากทุน</t>
  </si>
  <si>
    <t>ภาษีจัดสรร</t>
  </si>
  <si>
    <t>เงินอุดหนุนทั่วไป</t>
  </si>
  <si>
    <t>รวมเงินตามประมาณการรายรับทั้งสิ้น</t>
  </si>
  <si>
    <t>เงินอุดหนุนเฉพาะกิจ</t>
  </si>
  <si>
    <t>รวมรายรับทั้งสิ้น</t>
  </si>
  <si>
    <t>รายจ่ายจริง</t>
  </si>
  <si>
    <t>รายจ่ายตามงบประมาณ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</si>
  <si>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</si>
  <si>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</si>
  <si>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</si>
  <si>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</si>
  <si>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</si>
  <si>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</si>
  <si>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</si>
  <si>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</si>
  <si>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รายจ่ายอื่น ๆ</t>
  </si>
  <si>
    <t>รวมรายจ่ายตามงบประมาณการรายจ่ายทั้งสิ้น</t>
  </si>
  <si>
    <t>รวมรายจ่ายทั้งสิ้น</t>
  </si>
  <si>
    <t>รายรับสูงกว่ารายจ่าย</t>
  </si>
  <si>
    <t>งบแสดงผลการดำเนินงาน</t>
  </si>
  <si>
    <t>รายจ่าย</t>
  </si>
  <si>
    <t>รายจ่ายอื่น</t>
  </si>
  <si>
    <t>รวมรายจ่าย</t>
  </si>
  <si>
    <t>จ่ายจากเงินสะสม</t>
  </si>
  <si>
    <t>จ่ายจากเงินอุดหนุนเฉพาะกิจ</t>
  </si>
  <si>
    <t>รวมทั้งสิ้น</t>
  </si>
  <si>
    <t xml:space="preserve">ค่าธรรมเนียม  ค่าปรับอื่น </t>
  </si>
  <si>
    <t>รายได้จากสาธารณูปโภค</t>
  </si>
  <si>
    <t>รัฐบาลจัดสรรให้</t>
  </si>
  <si>
    <t>อุดหนุนทั่วไป</t>
  </si>
  <si>
    <t>อุดหนุนเฉพาะกิจ</t>
  </si>
  <si>
    <t>เงินสะสม</t>
  </si>
  <si>
    <t>รวมรายรับ</t>
  </si>
  <si>
    <t>รายรับสูง(ต่ำ)กว่ารายจ่าย</t>
  </si>
  <si>
    <t>รายละเอียดผัดส่งใบสำคัญ(หมายเหตุ 6)</t>
  </si>
  <si>
    <t>ว/ด/ป</t>
  </si>
  <si>
    <t>สัญญายืมเงิน</t>
  </si>
  <si>
    <t>งบทดลอง   (หลังปิดบัญชี)</t>
  </si>
  <si>
    <t>รหัสบัญชี</t>
  </si>
  <si>
    <t>เดบิท</t>
  </si>
  <si>
    <t>เครดิต</t>
  </si>
  <si>
    <t>บัญชีเงินสด</t>
  </si>
  <si>
    <t>บัญชีเงินฝากคลังจังหวัด</t>
  </si>
  <si>
    <t xml:space="preserve"> เงินฝาก ธ.ธกส.(เศรษฐกิจชุมชน) 275-2-22236-9</t>
  </si>
  <si>
    <t>บัญชีเงินฝาก ธ.ธกส.ควนกาหลง (ออมทรัพย์)275-2-16256-5</t>
  </si>
  <si>
    <t>เงินฝาก ธ.ธกส. ออมทรัพย์ (กองทุนปุ๋ยเคมี)  275-2-21038-8</t>
  </si>
  <si>
    <t>เงินฝาก ธ.ธกส.ควนกาหลง  (ประจำ 3 เดือน) 275-4-01121-7</t>
  </si>
  <si>
    <t>เงินฝากธ.กรุงไทย ออมทรัพย์ ( เงินเดือน )980-2-12965-5</t>
  </si>
  <si>
    <t>เงินฝากธ.กรุงไทย ออมทรัพย์ ( อบต.ควนสตอ )980-2-12961-5</t>
  </si>
  <si>
    <t>บัญชีลูกหนี้ยืมเงินงบประมาณ</t>
  </si>
  <si>
    <t>บัญชีภาษีหัก หน้าฎีกา</t>
  </si>
  <si>
    <t>บัญชีรายได้ค้างรับ</t>
  </si>
  <si>
    <t>บัญชีเงินขาดบัญชี</t>
  </si>
  <si>
    <t>บัญชีรายจ่ายค้างจ่าย</t>
  </si>
  <si>
    <t>บัญชีเงินอุดหนุนเฉพาะกิจค้างจ่าย</t>
  </si>
  <si>
    <t>บัญชีรายจ่ายผลัดส่งใบสำคัญ</t>
  </si>
  <si>
    <t>บัญชีเงินสะสม</t>
  </si>
  <si>
    <t>บัญชีทุนสำรองเงินสะสม</t>
  </si>
  <si>
    <t>บัญชีเงินรับฝาก (หมายเหตุ 2)</t>
  </si>
  <si>
    <t>บัญชีเงินอุดหนุนทั่วไปค้างจ่าย</t>
  </si>
  <si>
    <t>ทรัพย์สินเกิดจาก</t>
  </si>
  <si>
    <t>ก.</t>
  </si>
  <si>
    <t>อสังหาริมทรัพย์</t>
  </si>
  <si>
    <t>สังหาริมทรัพย์</t>
  </si>
  <si>
    <t>รายได้</t>
  </si>
  <si>
    <t>รายรับจริงประกอบงบทดลองและรายงาน รับ  -  จ่ายเงินสด</t>
  </si>
  <si>
    <t>รับจริง</t>
  </si>
  <si>
    <t>รายได้จัดเก็บเอง</t>
  </si>
  <si>
    <t xml:space="preserve"> หมวดภาษีอากร</t>
  </si>
  <si>
    <t>(1)   ภาษีโรงเรือนและที่ดิน</t>
  </si>
  <si>
    <t>(2)   ภาษีบำรุงท้องที่</t>
  </si>
  <si>
    <t>(3)  ภาษีป้าย</t>
  </si>
  <si>
    <t>(4)   อากรการฆ่าสัตว์</t>
  </si>
  <si>
    <t>(5)  ภาษีบำรุง อบจ. จากสถานค้าปลีกยาสูบ</t>
  </si>
  <si>
    <t>(6)  ภาษีบำรุง อบจ. จากสถานค้าปลีกน้ำมัน</t>
  </si>
  <si>
    <t>รวม</t>
  </si>
  <si>
    <t>หมวดค่าธรรมเนียมค่าปรับ และใบอนุญาต</t>
  </si>
  <si>
    <t>(1)  ค่าธรรมเนียมเกี่ยวกับควบคุมการฆ่าสัตว์และจำหน่ายเนื้อสัตว์</t>
  </si>
  <si>
    <t>(2)  ค่าธรรมเนียมเกี่ยวกับใบอนุญาติขายสุรา</t>
  </si>
  <si>
    <t>(3)  ค่าธรรมเนียมเกี่ยวกับใบอนุญาตการพนัน</t>
  </si>
  <si>
    <t>(4)  ค่าธรรมเนียมเกี่ยวกับการจัดระเบียบจอดยานยนต์</t>
  </si>
  <si>
    <t>(5)   ค่าธรรมเนียมเกี่ยวกับการควบคุมอาคาร</t>
  </si>
  <si>
    <t>(6)  ค่าธรรมเนียมเก็บและขยะมูลฝอย</t>
  </si>
  <si>
    <t>(7)  ค่าธรรมเนียมเก็บและขนอุจจาระหรือสิ่งปฏิกูล</t>
  </si>
  <si>
    <t>(8)  ค่าธรรมเนียมในการออกหนังสือรับรองแจ้งการจัดตั้ง</t>
  </si>
  <si>
    <t>สถานที่จำหน่ายอาหารหรือสถานที่สะสมอาหารในอาคาร</t>
  </si>
  <si>
    <t>หรือพื้นที่ใด  ซึ่งมีพื้นที่ไม่เกิน  200  ตารางเมตร</t>
  </si>
  <si>
    <t>(9)  ค่าธรรมเนียมเกี่ยวกับสุสานและฌาปนสถาน</t>
  </si>
  <si>
    <t>(10)  ค่าธรรมเนียมปิดแผ่นป้ายประกาศ หรือเขียนข้อความ</t>
  </si>
  <si>
    <t>หรือภาพ ติดตั้ง เขียนป้าย หรือเอกสาร หรือทิ้ง   หรือโปรย</t>
  </si>
  <si>
    <t>แผ่นประกาศเพื่อโฆษณาแก่ประชาชน</t>
  </si>
  <si>
    <t>(11)  ค่าธรรมเนียมเกี่ยวกับการทะเบียนราษฎร</t>
  </si>
  <si>
    <t>(12)  ค่าธรรมเนียมเกี่ยวกับบัตรประจำตัวประชาชน</t>
  </si>
  <si>
    <t>(13)  ค่าธรรมเนียมเกี่ยวกับโรคพิษสุนัขบ้า</t>
  </si>
  <si>
    <t>(14)  ค่าธรรมเนียมเกี่ยวกับการส่งเสริมและรักษาคุณภาพ</t>
  </si>
  <si>
    <t>สิ่งแวดล้อมแห่งชาติ</t>
  </si>
  <si>
    <t>(15)  ค่าธรรมเนียมบำรุง อบจ.จากผู้เข้าพักโรงแรม</t>
  </si>
  <si>
    <t>(16)  ค่าปรับผู้กระทำความผิดกฎหมายการจัดระเบียบจอดยานยนต์</t>
  </si>
  <si>
    <t>(17)  ค่าปรับผู้กระทำผิดกฎหมายจราจรทางบก</t>
  </si>
  <si>
    <t>(18)   ค่าปรับผู้กระทำผิดกฎหมายการป้องกันและระงับอัคคีภัย</t>
  </si>
  <si>
    <t>(19)  ค่าปรับผู้กระทำผิดกฏหมายและข้อบังคับท้องถิ่น</t>
  </si>
  <si>
    <t>(20)  ค่าปรับการผิดสัญญา</t>
  </si>
  <si>
    <t>(21)  ค่าปรับอื่น ๆ</t>
  </si>
  <si>
    <t>(22)  ค่าใบอนุญาตรับทำการเก็บ ขน  หรือกำจัด สิ่งปฏิกูล หรือมูลฝอย</t>
  </si>
  <si>
    <t>(23)  ค่าใบอนุญาตจัดตั้งตลาด</t>
  </si>
  <si>
    <t>(24)  ค่าใบอนุญาตจัดตั้งสถานที่จำหน่ายอาหารหรือสถานที่</t>
  </si>
  <si>
    <t>สะสมอาหารในอาคาร หรือพื้นที่ใด ซึ่งมีพื้นที่เกิน 200 ตารางเมตร</t>
  </si>
  <si>
    <t>(25)  ค่าใบอนุญาตจำหน่ายสินค้าในที่หรือทางสาธารณะ</t>
  </si>
  <si>
    <t>(26)  ค่าใบอนุญาตเกี่ยวกับการควบคุมอาคาร</t>
  </si>
  <si>
    <t>(27)  ค่าใบอนุญาตเกี่ยวกับการโฆษณาโดยใช้เครื่องขยายเสียง</t>
  </si>
  <si>
    <t>(28)  ค่าใบอนุญาตอื่น ๆ</t>
  </si>
  <si>
    <t>หมวดรายได้จากทรัพย์สิน</t>
  </si>
  <si>
    <t>(1)  ค่าเช่าที่ดิน</t>
  </si>
  <si>
    <t>(2)  ค่าเช่าหรือค่าบริการสถานที่</t>
  </si>
  <si>
    <t>(3)  ดอกเบี้ย</t>
  </si>
  <si>
    <t>(4)  เงินปันผลหรือเงินรางวัลต่าง ๆ</t>
  </si>
  <si>
    <t>(5)  ค่าตอบแทนตามที่กฎหมายกำหนด</t>
  </si>
  <si>
    <t>หมวดรายได้จากสาธารณูปโภคและการพาณิชย์</t>
  </si>
  <si>
    <t>(1)  เงินช่วยเหลือท้องถิ่นจากกิจการเฉพาะการ</t>
  </si>
  <si>
    <t>(2)  เงินสะสมจากการโอนกิจการสาธารณูปโภคหรือการพาณิชย์</t>
  </si>
  <si>
    <t>(3)  รายได้จากสาธารณูปโภคและการพาณิชย์</t>
  </si>
  <si>
    <t>หมวดรายได้เบ็ดเตล็ด</t>
  </si>
  <si>
    <t>(1)  เงินที่มีผู้อุทิศให้</t>
  </si>
  <si>
    <t>(2)  ค่าขายแบบแปลน</t>
  </si>
  <si>
    <t>(3)  ค่าเขียนแบบแปลน</t>
  </si>
  <si>
    <t>(4)  ค่าจำหน่ายแบบพิมพ์และคำร้อง</t>
  </si>
  <si>
    <t>(5)  ค่ารับรองสำเนาและถ่ายเอกสาร</t>
  </si>
  <si>
    <t>(6)  ค่าสมัครสมาชิกห้องสมุด</t>
  </si>
  <si>
    <t>(7)  รายได้เบ็ดเตล็ดอื่นๆ</t>
  </si>
  <si>
    <t>หมวดรายได้จากทุน</t>
  </si>
  <si>
    <t>(1)  ค่าขายทอดตลาดทรัพย์สิน</t>
  </si>
  <si>
    <t>รายได้ที่รัฐบาลเก็บแล้วจัดสรรให้องค์กรปกครอง</t>
  </si>
  <si>
    <t>ส่วนท้องถิ่น  หมวดภาษีจัดสรร</t>
  </si>
  <si>
    <t>(1)  ภาษีและค่าธรรมเนียมรถยนต์หรือล้อเลื่อน</t>
  </si>
  <si>
    <t>(2)  ภาษีมูลค่าเพิ่ม  ตาม พรบ.กำหนดแผน</t>
  </si>
  <si>
    <t>(3) ภาษีมูลค่าเพิ่ม 1 ใน 9</t>
  </si>
  <si>
    <t>(3)ภาษีบำรุง อบจ.จากภาษีมูลค่าเพิ่มที่จัดเก็บตามประมวลรัษฎาการ 5 %</t>
  </si>
  <si>
    <t>(4)  ภาษีธุรกิจเฉพาะ</t>
  </si>
  <si>
    <t>(5)ภาษีสุรา</t>
  </si>
  <si>
    <t>(6)ภาษีสรรพสามิต</t>
  </si>
  <si>
    <t>(7)ภาษีการพนัน</t>
  </si>
  <si>
    <t>(8)ภาษีแสตมป์ยาสูบ</t>
  </si>
  <si>
    <t>(9)  ค่าภาคหลวงและค่าธรรมเนียมป่าไม้</t>
  </si>
  <si>
    <t>(10)  ค่าภาคหลวงแร่</t>
  </si>
  <si>
    <t>(11)  ค่าภาคหลวงปิโตรเลียม</t>
  </si>
  <si>
    <t>(12)  เงินที่เก็บตามกฎหมายว่าด้วยอุทยานแห่งชาติ</t>
  </si>
  <si>
    <t>(13)  ค่าธรรมเนียมจะทะเบียนสิทธิและนิติกรรมทีดิน</t>
  </si>
  <si>
    <t>(14)  อากรประทานบัตรและอาชญาบัตรประมง</t>
  </si>
  <si>
    <t>รายได้ที่รัฐบาลอุดหนุนให้องค์กรปกครองส่วนท้องถิ่น</t>
  </si>
  <si>
    <t>หมวดเงินอุดหนุน</t>
  </si>
  <si>
    <t>รายได้ที่รัฐบาลอุดหนุนให้โดยระบุวัตถุประสงค์</t>
  </si>
  <si>
    <t>หมวดเงินอุดหนุนเฉพาะกิจ</t>
  </si>
  <si>
    <t>รายละเอียดลูกนี้คงค้าง</t>
  </si>
  <si>
    <t>ลำดับที่</t>
  </si>
  <si>
    <t>จำนวนราย</t>
  </si>
  <si>
    <t>ลูกหนี้ภาษี ปี 2541-2544</t>
  </si>
  <si>
    <t>ลูกหนี้ภาษี ปี 2545-2548</t>
  </si>
  <si>
    <t>ลูกหนี้ภาษี ปี 2549-2552</t>
  </si>
  <si>
    <t>เงินสด เงินฝากธนาคารและเงินฝากคลัง (หมายเหตุ 2)</t>
  </si>
  <si>
    <t xml:space="preserve">เงินสด </t>
  </si>
  <si>
    <t>เงินฝากธนาคาร</t>
  </si>
  <si>
    <t>ธกส.</t>
  </si>
  <si>
    <t xml:space="preserve">-  ออมทรัพย์ </t>
  </si>
  <si>
    <t>เลขที่บัญชี</t>
  </si>
  <si>
    <t>275-2-16256-5</t>
  </si>
  <si>
    <t>275-2-22236-9</t>
  </si>
  <si>
    <t>275-5-21038-8</t>
  </si>
  <si>
    <t>-  ประจำ 3 เดือน</t>
  </si>
  <si>
    <t>275-4-01121-7</t>
  </si>
  <si>
    <t>กรุงไทย</t>
  </si>
  <si>
    <t>-  ออมทรัพย์</t>
  </si>
  <si>
    <t>980-2-12965-8</t>
  </si>
  <si>
    <t>980-2-12961-5</t>
  </si>
  <si>
    <t>-  กระแสรายวัน</t>
  </si>
  <si>
    <t>เงินอุดหนุนฝากคลังจังหวัด</t>
  </si>
  <si>
    <t>เงินรับฝาก  (หมายเหตุ   4)</t>
  </si>
  <si>
    <t>ค่าใช้จ่ายภาษีบำรุงท้องที่  5%</t>
  </si>
  <si>
    <t>ส่วนลดภาษีบำรุงท้องที่  6%</t>
  </si>
  <si>
    <t>เงินเศรษฐกิจชุมชน</t>
  </si>
  <si>
    <t>กองทุนหมุนเวียน (ปุ๋ยเคมี)</t>
  </si>
  <si>
    <t>เงินอุดหนุนส่งเสริมสวัสดิการผู้ด้อยโอกาส</t>
  </si>
  <si>
    <t>เงินกู้ออมสิน</t>
  </si>
  <si>
    <t>ปีงบประมาณ  2554</t>
  </si>
  <si>
    <t>เบี้ยยังชีพคนพิการ</t>
  </si>
  <si>
    <t>ค่าจ้างเหมาจัดทำแผนที่ภาษี</t>
  </si>
  <si>
    <t>นายหมาดโสด  ปังเตะ</t>
  </si>
  <si>
    <t>น.ส.มารียำ  ใบหาด</t>
  </si>
  <si>
    <t>ค่าซ่อมไฟฟ้าสาธารณะ หมู่ที่ 7และหมู่ที่  10</t>
  </si>
  <si>
    <t>ร้านเกาะไข่กรุ๊ป  เอ็นจิเนียริ่ง</t>
  </si>
  <si>
    <t>โครงการบ้านท้องถิ่นไทยเทิดไท้องค์ราชัน ๘๔  พรรษา</t>
  </si>
  <si>
    <t>ร้าน พ.ตระกูลพันธ์เกษตรก่อสร้าง</t>
  </si>
  <si>
    <t>ค่าวัสดุอาหารเสริม (นม) โรงเรียน และ ศพด.</t>
  </si>
  <si>
    <t>สหกรณ์โคนมหนองโพธ์ราชบุรีจำกัด</t>
  </si>
  <si>
    <t>ค่าเครื่องแฟกซ์(Brother 2920)</t>
  </si>
  <si>
    <t>บริษัท นายน์คอม จำกัด</t>
  </si>
  <si>
    <t>ค่าจ้างซ่อมแซมท่อระบายน้ำข้ามถนนสายหน้าถ้ำ  ม.3</t>
  </si>
  <si>
    <t>ค่าซ่อมแซมถนนผิวจราจรหินคลุก ถนนซอยซูก้าพัฒนา ม.3</t>
  </si>
  <si>
    <t>ร้านบังหมาดเจริญกิจ</t>
  </si>
  <si>
    <t>ค่าจ้างขุดคูราะบายน้ำข้างอ่างเก็บน้ำวังตาหงา  ม.5</t>
  </si>
  <si>
    <t>ร้าน PLA-ARD พลาอาด</t>
  </si>
  <si>
    <t>ค่าจัดซื้อวิทยุชนิดมือถือ</t>
  </si>
  <si>
    <t>ค่าจัดซื้อที่ดินเพื่อก่อสร้างสำนักงาน  อบต.ควนสตอ</t>
  </si>
  <si>
    <t>ประจำเดือน ก.ย. 2554</t>
  </si>
  <si>
    <t>เงินอุดหนุนเฉพาะกิจค้างจ่าย  ปี  2554</t>
  </si>
  <si>
    <t>เงินเดือนฝ่ายบริหาร</t>
  </si>
  <si>
    <t>เงินเดือนฝ่ายประจำ</t>
  </si>
  <si>
    <t>เงินเดือนฝ่ายการเมือง</t>
  </si>
  <si>
    <t>)</t>
  </si>
  <si>
    <t>ปีงบประมาณ พ.ศ. 2554</t>
  </si>
  <si>
    <t>30  ก.ย. 2554</t>
  </si>
  <si>
    <t>ค่าเดินทางไปราชการ  อบรมหลักสูตรนักบริหาร</t>
  </si>
  <si>
    <t>งานช่าง  ส.ต.ต.ธวัชชัย  ปีมะสาร</t>
  </si>
  <si>
    <t>022/2554</t>
  </si>
  <si>
    <t>12  ก.ย. 2554</t>
  </si>
  <si>
    <t>(อบรม ตั้งแต่  18  ก.ย. 2554- 14  ต.ค. 2554)</t>
  </si>
  <si>
    <t>รายละเอียดประกอบงบทรัพย์สิน  (ปี  2554)</t>
  </si>
  <si>
    <t>ประจำปีงบประมาณ  2554</t>
  </si>
  <si>
    <t>411000</t>
  </si>
  <si>
    <t>411001</t>
  </si>
  <si>
    <t>411002</t>
  </si>
  <si>
    <t>411003</t>
  </si>
  <si>
    <t>411004</t>
  </si>
  <si>
    <t>411005</t>
  </si>
  <si>
    <t>411006</t>
  </si>
  <si>
    <t>412000</t>
  </si>
  <si>
    <t>412101</t>
  </si>
  <si>
    <t>412103</t>
  </si>
  <si>
    <t>412104</t>
  </si>
  <si>
    <t>412105</t>
  </si>
  <si>
    <t>412106</t>
  </si>
  <si>
    <t>412108</t>
  </si>
  <si>
    <t>412107</t>
  </si>
  <si>
    <t>412109</t>
  </si>
  <si>
    <t>412110</t>
  </si>
  <si>
    <t>412111</t>
  </si>
  <si>
    <t>412112</t>
  </si>
  <si>
    <t>412113</t>
  </si>
  <si>
    <t>412115</t>
  </si>
  <si>
    <t>412118</t>
  </si>
  <si>
    <t>412201</t>
  </si>
  <si>
    <t>412202</t>
  </si>
  <si>
    <t>412203</t>
  </si>
  <si>
    <t>412209</t>
  </si>
  <si>
    <t>412210</t>
  </si>
  <si>
    <t>412299</t>
  </si>
  <si>
    <t>412301</t>
  </si>
  <si>
    <t>412307</t>
  </si>
  <si>
    <t>412304</t>
  </si>
  <si>
    <t>412305</t>
  </si>
  <si>
    <t>412308</t>
  </si>
  <si>
    <t>412399</t>
  </si>
  <si>
    <t>413000</t>
  </si>
  <si>
    <t>413001</t>
  </si>
  <si>
    <t>413002</t>
  </si>
  <si>
    <t>413003</t>
  </si>
  <si>
    <t>413004</t>
  </si>
  <si>
    <t>413005</t>
  </si>
  <si>
    <t>(6)  รายได้จากทรัพย์สินอื่น</t>
  </si>
  <si>
    <t>413006</t>
  </si>
  <si>
    <t>41400</t>
  </si>
  <si>
    <t>414003</t>
  </si>
  <si>
    <t>414004</t>
  </si>
  <si>
    <t>414006</t>
  </si>
  <si>
    <t>415000</t>
  </si>
  <si>
    <t>415003</t>
  </si>
  <si>
    <t>415004</t>
  </si>
  <si>
    <t>415005</t>
  </si>
  <si>
    <t>415006</t>
  </si>
  <si>
    <t>415007</t>
  </si>
  <si>
    <t>415008</t>
  </si>
  <si>
    <t>415999</t>
  </si>
  <si>
    <t>416000</t>
  </si>
  <si>
    <t>416001</t>
  </si>
  <si>
    <t>421000</t>
  </si>
  <si>
    <t>421001</t>
  </si>
  <si>
    <t>421002</t>
  </si>
  <si>
    <t>421004</t>
  </si>
  <si>
    <t>421003</t>
  </si>
  <si>
    <t>421005</t>
  </si>
  <si>
    <t>421006</t>
  </si>
  <si>
    <t>421007</t>
  </si>
  <si>
    <t>421008</t>
  </si>
  <si>
    <t>421009</t>
  </si>
  <si>
    <t>421011</t>
  </si>
  <si>
    <t>421012</t>
  </si>
  <si>
    <t>421013</t>
  </si>
  <si>
    <t>421014</t>
  </si>
  <si>
    <t>421015</t>
  </si>
  <si>
    <t>421016</t>
  </si>
  <si>
    <t>421017</t>
  </si>
  <si>
    <t>421018</t>
  </si>
  <si>
    <t>421999</t>
  </si>
  <si>
    <t>(1)  เงินอุดหนุนทั่วไป (ชื่อการจัดสรรจะเปลี่ยนแปลงตามนโยบายของ สกถ.)</t>
  </si>
  <si>
    <t>430000</t>
  </si>
  <si>
    <t>431000</t>
  </si>
  <si>
    <t>(2) เงินอุดหนุนทั่วไป สำหรับ อปท. ที่มีการบริหารจัดการที่ดี</t>
  </si>
  <si>
    <t>431001</t>
  </si>
  <si>
    <t>(3)  เงินอุดหนุนทั่วไป สำหรับดำเนินการตามอำนาจหน้าที่และภารกิจถ่ายโอน</t>
  </si>
  <si>
    <t>เลือกทำ</t>
  </si>
  <si>
    <t>431002</t>
  </si>
  <si>
    <t>441001</t>
  </si>
  <si>
    <t>(1)  เงินอุดหนุนระบุวัตถุประสงค์ด้านการศึกษา</t>
  </si>
  <si>
    <t>(2)  เงินอุดหนุนวัตถุประสงค์จากรมส่งเสริมการปกครองท้องถิ่น</t>
  </si>
  <si>
    <t>(3) เงินอุดหนุนวัตถุประสงค์อื่น ๆ</t>
  </si>
  <si>
    <t>441002</t>
  </si>
  <si>
    <t>(7) อากรรังนกอีแอ่น</t>
  </si>
  <si>
    <t>(15)  ค่าธรรมเนียมน้ำบาดาลและใช้น้ำบาดาล</t>
  </si>
  <si>
    <t>(16)  ค่าธรรมเนียมสนามบิน</t>
  </si>
  <si>
    <t>(17)  เงินจัดสรรอื่น ๆ</t>
  </si>
  <si>
    <t>ณ วันที่ 30 กันยายน  2554</t>
  </si>
  <si>
    <t>ลูกหนี้ภาษี ปี  2553-2554</t>
  </si>
  <si>
    <t>980-1-58705-9</t>
  </si>
  <si>
    <t>ณ  วันที่   30  กันยายน  2554</t>
  </si>
  <si>
    <t>เงินฝาก ธ.กรุงไทย กระแสรายวัน  980-1-58705-9</t>
  </si>
  <si>
    <t>เครื่องปรับอากาศ  จำนวน  2  ตัว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</si>
  <si>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</si>
  <si>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</si>
  <si>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</si>
  <si>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</si>
  <si>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</si>
  <si>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</si>
  <si>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</si>
  <si>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</si>
  <si>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</si>
  <si>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</si>
  <si>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เครื่องใช้สำนักงาน                                     1</t>
  </si>
  <si>
    <t>เครื่องคอมพิวเตอร์  จำนวน  1 ชุด</t>
  </si>
  <si>
    <t>จอร์คอมพิวเตร์  จำนวน  2 ตัว</t>
  </si>
  <si>
    <t>เก้าอี้ระดับ  1-2  จำนวน  1 ตัว</t>
  </si>
  <si>
    <t>เก้าอี้บุนวม  จำนวน  30  ตัว</t>
  </si>
  <si>
    <t>ตู้เหล็กบานเลื่อน  2  ชั้น จำนวน  1  ตู้</t>
  </si>
  <si>
    <t>โต๊ะทำงาน  จำนวน  1  ตัว</t>
  </si>
  <si>
    <t>ชุดโปรแกรมคอมพิวเตอร์  1  ชุด</t>
  </si>
  <si>
    <t>โทรศัพท์ตั้งโต๊ะ   จำนวน  1 ตัว</t>
  </si>
  <si>
    <t>เครื่องสำรองไฟ  จำนวน  1  ตัว</t>
  </si>
  <si>
    <t>ไมโครโฟน  จำนวน  13  ตัว</t>
  </si>
  <si>
    <t>วัสดุวิทยาศาสตร์                                          1</t>
  </si>
  <si>
    <t>ท่อออกซิเจน  จำนวน  2  ตัว</t>
  </si>
  <si>
    <t>เกล์ออกซิเจน   จำนวน  2  ตัว</t>
  </si>
  <si>
    <t>เตียงผู้ป่วย  จำนวน  2 เตียง</t>
  </si>
  <si>
    <t>ไม้เท่า  3 ขา  จำนวน  1  ตัว</t>
  </si>
  <si>
    <t>ที่นอนลม     จำนวน  1  ที่นอน</t>
  </si>
  <si>
    <t>รถเข็ญผู้ป่วย  จำนวน  4  คัน</t>
  </si>
  <si>
    <t>รถเข็ญท่อออกซิเจน  จำนวน  2  คัน</t>
  </si>
  <si>
    <t>อุดหนุนจากรัฐบาล</t>
  </si>
  <si>
    <t>ณ วันที่ 30 กันยายน 2554</t>
  </si>
  <si>
    <t>งบรับ-จ่าย ตามงบประมาณ ประจำปี 2554</t>
  </si>
  <si>
    <t>ตั้งแต่วันที่  1  ตุลาคม 2553  ถึง 30  กันยายน 2554</t>
  </si>
  <si>
    <t>ราย</t>
  </si>
  <si>
    <t>อุด</t>
  </si>
  <si>
    <t>เพียงวันที่  30  กันยายน  2554</t>
  </si>
  <si>
    <t>ธ.กรุงไทย  980-58705-9</t>
  </si>
  <si>
    <t>ธ.กรุงไทย  980-2-12965-8(เงินเดือน)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</si>
</sst>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#,##0;[Red]#,##0"/>
  </numFmts>
  <fonts count="19">
    <font>
      <sz val="10"/>
      <name val="Arial"/>
      <family val="0"/>
    </font>
    <font>
      <b/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b/>
      <u val="single"/>
      <sz val="16"/>
      <name val="Angsana New"/>
      <family val="1"/>
    </font>
    <font>
      <sz val="13"/>
      <name val="Angsana New"/>
      <family val="1"/>
    </font>
    <font>
      <b/>
      <u val="single"/>
      <sz val="14"/>
      <name val="Angsana New"/>
      <family val="1"/>
    </font>
    <font>
      <sz val="14"/>
      <name val="Arial"/>
      <family val="0"/>
    </font>
    <font>
      <sz val="10"/>
      <name val="Angsana New"/>
      <family val="1"/>
    </font>
    <font>
      <sz val="16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sz val="8"/>
      <name val="Arial"/>
      <family val="0"/>
    </font>
    <font>
      <b/>
      <sz val="14"/>
      <name val="AngsanaUPC"/>
      <family val="1"/>
    </font>
    <font>
      <sz val="14"/>
      <name val="AngsanaUPC"/>
      <family val="1"/>
    </font>
    <font>
      <b/>
      <sz val="14"/>
      <name val="Cordia New"/>
      <family val="2"/>
    </font>
    <font>
      <sz val="14"/>
      <name val="Cordia New"/>
      <family val="2"/>
    </font>
    <font>
      <b/>
      <sz val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hair"/>
      <bottom>
        <color indexed="63"/>
      </bottom>
    </border>
  </borders>
  <cellStyleXfs count="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53">
    <xf numFmtId="0" fontId="0" fillId="0" borderId="0" xfId="0" applyAlignment="1">
      <alignment/>
    </xf>
    <xf numFmtId="187" fontId="2" fillId="0" borderId="0" xfId="32" applyNumberFormat="1" applyFont="1" applyAlignment="1">
      <alignment/>
      <protection/>
    </xf>
    <xf numFmtId="187" fontId="3" fillId="0" borderId="0" xfId="32" applyNumberFormat="1" applyFont="1">
      <alignment/>
      <protection/>
    </xf>
    <xf numFmtId="0" fontId="0" fillId="0" borderId="0" xfId="32">
      <alignment/>
      <protection/>
    </xf>
    <xf numFmtId="43" fontId="2" fillId="0" borderId="1" xfId="17" applyFont="1" applyBorder="1" applyAlignment="1">
      <alignment/>
    </xf>
    <xf numFmtId="187" fontId="2" fillId="0" borderId="1" xfId="32" applyNumberFormat="1" applyFont="1" applyBorder="1" applyAlignment="1">
      <alignment/>
      <protection/>
    </xf>
    <xf numFmtId="43" fontId="2" fillId="0" borderId="2" xfId="17" applyFont="1" applyBorder="1" applyAlignment="1">
      <alignment horizontal="center"/>
    </xf>
    <xf numFmtId="187" fontId="2" fillId="0" borderId="3" xfId="32" applyNumberFormat="1" applyFont="1" applyBorder="1" applyAlignment="1">
      <alignment horizontal="center"/>
      <protection/>
    </xf>
    <xf numFmtId="187" fontId="2" fillId="0" borderId="2" xfId="32" applyNumberFormat="1" applyFont="1" applyBorder="1" applyAlignment="1">
      <alignment horizontal="center"/>
      <protection/>
    </xf>
    <xf numFmtId="187" fontId="2" fillId="0" borderId="0" xfId="32" applyNumberFormat="1" applyFont="1" applyAlignment="1">
      <alignment horizontal="center"/>
      <protection/>
    </xf>
    <xf numFmtId="187" fontId="3" fillId="0" borderId="4" xfId="32" applyNumberFormat="1" applyFont="1" applyBorder="1">
      <alignment/>
      <protection/>
    </xf>
    <xf numFmtId="187" fontId="3" fillId="0" borderId="5" xfId="32" applyNumberFormat="1" applyFont="1" applyBorder="1">
      <alignment/>
      <protection/>
    </xf>
    <xf numFmtId="43" fontId="3" fillId="0" borderId="6" xfId="17" applyFont="1" applyBorder="1" applyAlignment="1">
      <alignment/>
    </xf>
    <xf numFmtId="187" fontId="3" fillId="0" borderId="6" xfId="32" applyNumberFormat="1" applyFont="1" applyBorder="1">
      <alignment/>
      <protection/>
    </xf>
    <xf numFmtId="187" fontId="3" fillId="0" borderId="7" xfId="32" applyNumberFormat="1" applyFont="1" applyBorder="1">
      <alignment/>
      <protection/>
    </xf>
    <xf numFmtId="187" fontId="3" fillId="0" borderId="8" xfId="32" applyNumberFormat="1" applyFont="1" applyBorder="1">
      <alignment/>
      <protection/>
    </xf>
    <xf numFmtId="43" fontId="3" fillId="0" borderId="9" xfId="17" applyFont="1" applyBorder="1" applyAlignment="1">
      <alignment/>
    </xf>
    <xf numFmtId="187" fontId="3" fillId="0" borderId="9" xfId="32" applyNumberFormat="1" applyFont="1" applyBorder="1">
      <alignment/>
      <protection/>
    </xf>
    <xf numFmtId="187" fontId="3" fillId="0" borderId="7" xfId="32" applyNumberFormat="1" applyFont="1" applyBorder="1" applyAlignment="1">
      <alignment horizontal="right"/>
      <protection/>
    </xf>
    <xf numFmtId="187" fontId="3" fillId="0" borderId="10" xfId="32" applyNumberFormat="1" applyFont="1" applyBorder="1">
      <alignment/>
      <protection/>
    </xf>
    <xf numFmtId="187" fontId="5" fillId="0" borderId="8" xfId="32" applyNumberFormat="1" applyFont="1" applyBorder="1">
      <alignment/>
      <protection/>
    </xf>
    <xf numFmtId="187" fontId="3" fillId="0" borderId="2" xfId="32" applyNumberFormat="1" applyFont="1" applyBorder="1">
      <alignment/>
      <protection/>
    </xf>
    <xf numFmtId="187" fontId="3" fillId="0" borderId="0" xfId="32" applyNumberFormat="1" applyFont="1" applyBorder="1">
      <alignment/>
      <protection/>
    </xf>
    <xf numFmtId="187" fontId="3" fillId="0" borderId="0" xfId="32" applyNumberFormat="1" applyFont="1" applyAlignment="1">
      <alignment/>
      <protection/>
    </xf>
    <xf numFmtId="187" fontId="3" fillId="0" borderId="7" xfId="32" applyNumberFormat="1" applyFont="1" applyBorder="1" applyAlignment="1">
      <alignment/>
      <protection/>
    </xf>
    <xf numFmtId="187" fontId="3" fillId="0" borderId="8" xfId="32" applyNumberFormat="1" applyFont="1" applyBorder="1" applyAlignment="1">
      <alignment/>
      <protection/>
    </xf>
    <xf numFmtId="187" fontId="3" fillId="0" borderId="9" xfId="32" applyNumberFormat="1" applyFont="1" applyBorder="1" applyAlignment="1">
      <alignment/>
      <protection/>
    </xf>
    <xf numFmtId="187" fontId="3" fillId="0" borderId="0" xfId="32" applyNumberFormat="1" applyFont="1" applyAlignment="1">
      <alignment horizontal="center"/>
      <protection/>
    </xf>
    <xf numFmtId="187" fontId="3" fillId="0" borderId="7" xfId="32" applyNumberFormat="1" applyFont="1" applyBorder="1" applyAlignment="1">
      <alignment horizontal="center"/>
      <protection/>
    </xf>
    <xf numFmtId="187" fontId="3" fillId="0" borderId="9" xfId="32" applyNumberFormat="1" applyFont="1" applyBorder="1" applyAlignment="1">
      <alignment horizontal="center"/>
      <protection/>
    </xf>
    <xf numFmtId="187" fontId="3" fillId="0" borderId="11" xfId="32" applyNumberFormat="1" applyFont="1" applyBorder="1">
      <alignment/>
      <protection/>
    </xf>
    <xf numFmtId="187" fontId="3" fillId="0" borderId="12" xfId="32" applyNumberFormat="1" applyFont="1" applyBorder="1">
      <alignment/>
      <protection/>
    </xf>
    <xf numFmtId="187" fontId="3" fillId="0" borderId="1" xfId="32" applyNumberFormat="1" applyFont="1" applyBorder="1">
      <alignment/>
      <protection/>
    </xf>
    <xf numFmtId="187" fontId="3" fillId="0" borderId="13" xfId="32" applyNumberFormat="1" applyFont="1" applyBorder="1">
      <alignment/>
      <protection/>
    </xf>
    <xf numFmtId="187" fontId="3" fillId="0" borderId="14" xfId="32" applyNumberFormat="1" applyFont="1" applyBorder="1">
      <alignment/>
      <protection/>
    </xf>
    <xf numFmtId="187" fontId="3" fillId="0" borderId="15" xfId="32" applyNumberFormat="1" applyFont="1" applyBorder="1">
      <alignment/>
      <protection/>
    </xf>
    <xf numFmtId="187" fontId="6" fillId="0" borderId="16" xfId="32" applyNumberFormat="1" applyFont="1" applyBorder="1">
      <alignment/>
      <protection/>
    </xf>
    <xf numFmtId="187" fontId="6" fillId="0" borderId="7" xfId="32" applyNumberFormat="1" applyFont="1" applyBorder="1">
      <alignment/>
      <protection/>
    </xf>
    <xf numFmtId="187" fontId="3" fillId="0" borderId="17" xfId="32" applyNumberFormat="1" applyFont="1" applyBorder="1">
      <alignment/>
      <protection/>
    </xf>
    <xf numFmtId="187" fontId="2" fillId="0" borderId="4" xfId="32" applyNumberFormat="1" applyFont="1" applyBorder="1">
      <alignment/>
      <protection/>
    </xf>
    <xf numFmtId="187" fontId="3" fillId="0" borderId="3" xfId="32" applyNumberFormat="1" applyFont="1" applyBorder="1">
      <alignment/>
      <protection/>
    </xf>
    <xf numFmtId="187" fontId="2" fillId="0" borderId="3" xfId="32" applyNumberFormat="1" applyFont="1" applyBorder="1">
      <alignment/>
      <protection/>
    </xf>
    <xf numFmtId="187" fontId="3" fillId="0" borderId="18" xfId="32" applyNumberFormat="1" applyFont="1" applyBorder="1">
      <alignment/>
      <protection/>
    </xf>
    <xf numFmtId="43" fontId="3" fillId="0" borderId="0" xfId="17" applyFont="1" applyBorder="1" applyAlignment="1">
      <alignment/>
    </xf>
    <xf numFmtId="187" fontId="3" fillId="0" borderId="19" xfId="32" applyNumberFormat="1" applyFont="1" applyBorder="1">
      <alignment/>
      <protection/>
    </xf>
    <xf numFmtId="43" fontId="3" fillId="0" borderId="0" xfId="17" applyFont="1" applyAlignment="1">
      <alignment/>
    </xf>
    <xf numFmtId="43" fontId="3" fillId="0" borderId="0" xfId="17" applyFont="1" applyAlignment="1">
      <alignment horizontal="center"/>
    </xf>
    <xf numFmtId="0" fontId="7" fillId="0" borderId="0" xfId="32" applyFont="1">
      <alignment/>
      <protection/>
    </xf>
    <xf numFmtId="0" fontId="7" fillId="0" borderId="0" xfId="0" applyFont="1" applyAlignment="1">
      <alignment/>
    </xf>
    <xf numFmtId="0" fontId="2" fillId="0" borderId="0" xfId="39" applyFont="1" applyAlignment="1">
      <alignment horizontal="center"/>
      <protection/>
    </xf>
    <xf numFmtId="0" fontId="3" fillId="0" borderId="0" xfId="39" applyFont="1">
      <alignment/>
      <protection/>
    </xf>
    <xf numFmtId="43" fontId="3" fillId="0" borderId="0" xfId="24" applyFont="1" applyAlignment="1">
      <alignment/>
    </xf>
    <xf numFmtId="0" fontId="2" fillId="0" borderId="1" xfId="39" applyFont="1" applyBorder="1" applyAlignment="1">
      <alignment horizontal="center"/>
      <protection/>
    </xf>
    <xf numFmtId="43" fontId="2" fillId="0" borderId="1" xfId="24" applyFont="1" applyBorder="1" applyAlignment="1">
      <alignment horizontal="center"/>
    </xf>
    <xf numFmtId="43" fontId="2" fillId="0" borderId="0" xfId="24" applyFont="1" applyAlignment="1">
      <alignment horizontal="center"/>
    </xf>
    <xf numFmtId="0" fontId="2" fillId="0" borderId="1" xfId="39" applyFont="1" applyBorder="1">
      <alignment/>
      <protection/>
    </xf>
    <xf numFmtId="43" fontId="3" fillId="0" borderId="1" xfId="24" applyFont="1" applyBorder="1" applyAlignment="1">
      <alignment/>
    </xf>
    <xf numFmtId="0" fontId="3" fillId="0" borderId="1" xfId="39" applyFont="1" applyBorder="1">
      <alignment/>
      <protection/>
    </xf>
    <xf numFmtId="0" fontId="3" fillId="0" borderId="2" xfId="39" applyFont="1" applyBorder="1">
      <alignment/>
      <protection/>
    </xf>
    <xf numFmtId="43" fontId="3" fillId="0" borderId="2" xfId="24" applyFont="1" applyBorder="1" applyAlignment="1">
      <alignment/>
    </xf>
    <xf numFmtId="43" fontId="0" fillId="0" borderId="0" xfId="15" applyAlignment="1">
      <alignment/>
    </xf>
    <xf numFmtId="43" fontId="3" fillId="0" borderId="0" xfId="24" applyFont="1" applyFill="1" applyBorder="1" applyAlignment="1">
      <alignment/>
    </xf>
    <xf numFmtId="0" fontId="2" fillId="0" borderId="2" xfId="39" applyFont="1" applyBorder="1">
      <alignment/>
      <protection/>
    </xf>
    <xf numFmtId="43" fontId="8" fillId="0" borderId="2" xfId="24" applyFont="1" applyBorder="1" applyAlignment="1">
      <alignment/>
    </xf>
    <xf numFmtId="43" fontId="0" fillId="0" borderId="0" xfId="0" applyNumberFormat="1" applyAlignment="1">
      <alignment/>
    </xf>
    <xf numFmtId="187" fontId="0" fillId="0" borderId="0" xfId="0" applyNumberFormat="1" applyAlignment="1">
      <alignment/>
    </xf>
    <xf numFmtId="43" fontId="3" fillId="0" borderId="15" xfId="24" applyFont="1" applyBorder="1" applyAlignment="1">
      <alignment/>
    </xf>
    <xf numFmtId="0" fontId="3" fillId="0" borderId="15" xfId="39" applyFont="1" applyBorder="1">
      <alignment/>
      <protection/>
    </xf>
    <xf numFmtId="43" fontId="8" fillId="0" borderId="20" xfId="24" applyFont="1" applyBorder="1" applyAlignment="1">
      <alignment/>
    </xf>
    <xf numFmtId="43" fontId="3" fillId="0" borderId="21" xfId="24" applyFont="1" applyBorder="1" applyAlignment="1">
      <alignment/>
    </xf>
    <xf numFmtId="0" fontId="3" fillId="0" borderId="21" xfId="39" applyFont="1" applyBorder="1">
      <alignment/>
      <protection/>
    </xf>
    <xf numFmtId="0" fontId="3" fillId="0" borderId="22" xfId="39" applyFont="1" applyBorder="1">
      <alignment/>
      <protection/>
    </xf>
    <xf numFmtId="43" fontId="3" fillId="0" borderId="3" xfId="24" applyFont="1" applyBorder="1" applyAlignment="1">
      <alignment/>
    </xf>
    <xf numFmtId="0" fontId="3" fillId="0" borderId="3" xfId="39" applyFont="1" applyBorder="1">
      <alignment/>
      <protection/>
    </xf>
    <xf numFmtId="43" fontId="3" fillId="0" borderId="0" xfId="39" applyNumberFormat="1" applyFont="1">
      <alignment/>
      <protection/>
    </xf>
    <xf numFmtId="43" fontId="3" fillId="0" borderId="0" xfId="24" applyFont="1" applyAlignment="1">
      <alignment/>
    </xf>
    <xf numFmtId="0" fontId="0" fillId="0" borderId="0" xfId="39">
      <alignment/>
      <protection/>
    </xf>
    <xf numFmtId="0" fontId="7" fillId="0" borderId="0" xfId="39" applyFont="1">
      <alignment/>
      <protection/>
    </xf>
    <xf numFmtId="0" fontId="10" fillId="0" borderId="0" xfId="40" applyFont="1">
      <alignment/>
      <protection/>
    </xf>
    <xf numFmtId="43" fontId="11" fillId="0" borderId="23" xfId="25" applyFont="1" applyBorder="1" applyAlignment="1">
      <alignment horizontal="center"/>
    </xf>
    <xf numFmtId="43" fontId="11" fillId="0" borderId="24" xfId="25" applyFont="1" applyBorder="1" applyAlignment="1">
      <alignment horizontal="center"/>
    </xf>
    <xf numFmtId="0" fontId="11" fillId="0" borderId="25" xfId="40" applyFont="1" applyBorder="1">
      <alignment/>
      <protection/>
    </xf>
    <xf numFmtId="0" fontId="11" fillId="0" borderId="26" xfId="40" applyFont="1" applyBorder="1">
      <alignment/>
      <protection/>
    </xf>
    <xf numFmtId="43" fontId="10" fillId="0" borderId="13" xfId="25" applyFont="1" applyBorder="1" applyAlignment="1">
      <alignment/>
    </xf>
    <xf numFmtId="0" fontId="10" fillId="0" borderId="13" xfId="40" applyFont="1" applyBorder="1">
      <alignment/>
      <protection/>
    </xf>
    <xf numFmtId="0" fontId="10" fillId="0" borderId="7" xfId="40" applyFont="1" applyBorder="1" applyAlignment="1">
      <alignment horizontal="center"/>
      <protection/>
    </xf>
    <xf numFmtId="0" fontId="10" fillId="0" borderId="8" xfId="40" applyFont="1" applyBorder="1">
      <alignment/>
      <protection/>
    </xf>
    <xf numFmtId="43" fontId="10" fillId="0" borderId="9" xfId="25" applyFont="1" applyBorder="1" applyAlignment="1">
      <alignment/>
    </xf>
    <xf numFmtId="0" fontId="10" fillId="0" borderId="9" xfId="40" applyFont="1" applyBorder="1">
      <alignment/>
      <protection/>
    </xf>
    <xf numFmtId="43" fontId="10" fillId="0" borderId="9" xfId="40" applyNumberFormat="1" applyFont="1" applyBorder="1">
      <alignment/>
      <protection/>
    </xf>
    <xf numFmtId="0" fontId="11" fillId="0" borderId="7" xfId="40" applyFont="1" applyBorder="1" applyAlignment="1">
      <alignment horizontal="left"/>
      <protection/>
    </xf>
    <xf numFmtId="0" fontId="11" fillId="0" borderId="8" xfId="40" applyFont="1" applyBorder="1">
      <alignment/>
      <protection/>
    </xf>
    <xf numFmtId="0" fontId="10" fillId="0" borderId="27" xfId="40" applyFont="1" applyBorder="1">
      <alignment/>
      <protection/>
    </xf>
    <xf numFmtId="0" fontId="10" fillId="0" borderId="28" xfId="40" applyFont="1" applyBorder="1">
      <alignment/>
      <protection/>
    </xf>
    <xf numFmtId="0" fontId="10" fillId="0" borderId="8" xfId="40" applyFont="1" applyBorder="1" applyAlignment="1">
      <alignment horizontal="left"/>
      <protection/>
    </xf>
    <xf numFmtId="43" fontId="10" fillId="0" borderId="10" xfId="25" applyFont="1" applyBorder="1" applyAlignment="1">
      <alignment/>
    </xf>
    <xf numFmtId="0" fontId="10" fillId="0" borderId="10" xfId="40" applyFont="1" applyBorder="1">
      <alignment/>
      <protection/>
    </xf>
    <xf numFmtId="43" fontId="10" fillId="0" borderId="10" xfId="40" applyNumberFormat="1" applyFont="1" applyBorder="1">
      <alignment/>
      <protection/>
    </xf>
    <xf numFmtId="0" fontId="10" fillId="0" borderId="29" xfId="40" applyFont="1" applyBorder="1">
      <alignment/>
      <protection/>
    </xf>
    <xf numFmtId="43" fontId="11" fillId="0" borderId="24" xfId="25" applyFont="1" applyBorder="1" applyAlignment="1">
      <alignment/>
    </xf>
    <xf numFmtId="43" fontId="10" fillId="0" borderId="0" xfId="25" applyFont="1" applyAlignment="1">
      <alignment/>
    </xf>
    <xf numFmtId="187" fontId="10" fillId="0" borderId="0" xfId="40" applyNumberFormat="1" applyFont="1">
      <alignment/>
      <protection/>
    </xf>
    <xf numFmtId="0" fontId="11" fillId="0" borderId="0" xfId="41" applyFont="1" applyBorder="1" applyAlignment="1">
      <alignment horizontal="center" vertical="center"/>
      <protection/>
    </xf>
    <xf numFmtId="43" fontId="11" fillId="0" borderId="0" xfId="26" applyFont="1" applyBorder="1" applyAlignment="1">
      <alignment horizontal="right"/>
    </xf>
    <xf numFmtId="0" fontId="11" fillId="0" borderId="30" xfId="41" applyFont="1" applyBorder="1" applyAlignment="1">
      <alignment/>
      <protection/>
    </xf>
    <xf numFmtId="0" fontId="11" fillId="0" borderId="30" xfId="41" applyFont="1" applyBorder="1" applyAlignment="1">
      <alignment horizontal="center"/>
      <protection/>
    </xf>
    <xf numFmtId="43" fontId="11" fillId="0" borderId="24" xfId="26" applyFont="1" applyBorder="1" applyAlignment="1">
      <alignment horizontal="center"/>
    </xf>
    <xf numFmtId="0" fontId="11" fillId="0" borderId="24" xfId="41" applyFont="1" applyBorder="1" applyAlignment="1">
      <alignment horizontal="center"/>
      <protection/>
    </xf>
    <xf numFmtId="0" fontId="11" fillId="0" borderId="0" xfId="41" applyFont="1" applyBorder="1" applyAlignment="1">
      <alignment horizontal="center"/>
      <protection/>
    </xf>
    <xf numFmtId="43" fontId="11" fillId="0" borderId="0" xfId="26" applyFont="1" applyBorder="1" applyAlignment="1">
      <alignment horizontal="center"/>
    </xf>
    <xf numFmtId="0" fontId="10" fillId="0" borderId="13" xfId="41" applyFont="1" applyBorder="1" applyAlignment="1">
      <alignment horizontal="center"/>
      <protection/>
    </xf>
    <xf numFmtId="0" fontId="10" fillId="0" borderId="13" xfId="41" applyFont="1" applyBorder="1" applyAlignment="1">
      <alignment horizontal="left"/>
      <protection/>
    </xf>
    <xf numFmtId="43" fontId="10" fillId="0" borderId="13" xfId="26" applyFont="1" applyBorder="1" applyAlignment="1">
      <alignment horizontal="center"/>
    </xf>
    <xf numFmtId="0" fontId="10" fillId="0" borderId="9" xfId="41" applyFont="1" applyBorder="1" applyAlignment="1">
      <alignment horizontal="center"/>
      <protection/>
    </xf>
    <xf numFmtId="0" fontId="10" fillId="0" borderId="9" xfId="41" applyFont="1" applyBorder="1" applyAlignment="1">
      <alignment horizontal="left"/>
      <protection/>
    </xf>
    <xf numFmtId="43" fontId="10" fillId="0" borderId="9" xfId="26" applyFont="1" applyBorder="1" applyAlignment="1">
      <alignment/>
    </xf>
    <xf numFmtId="0" fontId="10" fillId="0" borderId="9" xfId="41" applyFont="1" applyBorder="1" applyAlignment="1">
      <alignment/>
      <protection/>
    </xf>
    <xf numFmtId="0" fontId="10" fillId="0" borderId="0" xfId="41" applyFont="1" applyBorder="1" applyAlignment="1">
      <alignment/>
      <protection/>
    </xf>
    <xf numFmtId="43" fontId="10" fillId="0" borderId="0" xfId="26" applyFont="1" applyBorder="1" applyAlignment="1">
      <alignment/>
    </xf>
    <xf numFmtId="0" fontId="10" fillId="0" borderId="10" xfId="41" applyFont="1" applyBorder="1" applyAlignment="1">
      <alignment/>
      <protection/>
    </xf>
    <xf numFmtId="0" fontId="10" fillId="0" borderId="28" xfId="41" applyFont="1" applyBorder="1" applyAlignment="1">
      <alignment horizontal="center"/>
      <protection/>
    </xf>
    <xf numFmtId="0" fontId="10" fillId="0" borderId="28" xfId="41" applyFont="1" applyBorder="1" applyAlignment="1">
      <alignment horizontal="left"/>
      <protection/>
    </xf>
    <xf numFmtId="43" fontId="10" fillId="0" borderId="28" xfId="26" applyFont="1" applyBorder="1" applyAlignment="1">
      <alignment/>
    </xf>
    <xf numFmtId="0" fontId="10" fillId="0" borderId="11" xfId="41" applyFont="1" applyBorder="1" applyAlignment="1">
      <alignment/>
      <protection/>
    </xf>
    <xf numFmtId="0" fontId="10" fillId="0" borderId="31" xfId="41" applyFont="1" applyBorder="1" applyAlignment="1">
      <alignment/>
      <protection/>
    </xf>
    <xf numFmtId="0" fontId="10" fillId="0" borderId="15" xfId="41" applyFont="1" applyBorder="1" applyAlignment="1">
      <alignment horizontal="left"/>
      <protection/>
    </xf>
    <xf numFmtId="43" fontId="11" fillId="0" borderId="3" xfId="26" applyFont="1" applyBorder="1" applyAlignment="1">
      <alignment/>
    </xf>
    <xf numFmtId="0" fontId="10" fillId="0" borderId="14" xfId="41" applyFont="1" applyBorder="1" applyAlignment="1">
      <alignment/>
      <protection/>
    </xf>
    <xf numFmtId="0" fontId="10" fillId="0" borderId="0" xfId="41" applyFont="1" applyBorder="1">
      <alignment/>
      <protection/>
    </xf>
    <xf numFmtId="0" fontId="10" fillId="0" borderId="0" xfId="41" applyFont="1" applyBorder="1" applyAlignment="1">
      <alignment horizontal="left"/>
      <protection/>
    </xf>
    <xf numFmtId="43" fontId="10" fillId="0" borderId="0" xfId="26" applyFont="1" applyBorder="1" applyAlignment="1">
      <alignment/>
    </xf>
    <xf numFmtId="0" fontId="10" fillId="0" borderId="0" xfId="41" applyFont="1">
      <alignment/>
      <protection/>
    </xf>
    <xf numFmtId="43" fontId="10" fillId="0" borderId="0" xfId="26" applyFont="1" applyAlignment="1">
      <alignment/>
    </xf>
    <xf numFmtId="0" fontId="3" fillId="0" borderId="0" xfId="41" applyFont="1" applyAlignment="1">
      <alignment/>
      <protection/>
    </xf>
    <xf numFmtId="0" fontId="2" fillId="0" borderId="0" xfId="42" applyFont="1" applyAlignment="1">
      <alignment horizontal="center"/>
      <protection/>
    </xf>
    <xf numFmtId="0" fontId="3" fillId="0" borderId="0" xfId="42" applyFont="1">
      <alignment/>
      <protection/>
    </xf>
    <xf numFmtId="43" fontId="3" fillId="0" borderId="0" xfId="27" applyFont="1" applyAlignment="1">
      <alignment/>
    </xf>
    <xf numFmtId="43" fontId="3" fillId="0" borderId="0" xfId="15" applyFont="1" applyAlignment="1">
      <alignment/>
    </xf>
    <xf numFmtId="43" fontId="2" fillId="0" borderId="24" xfId="27" applyFont="1" applyBorder="1" applyAlignment="1">
      <alignment horizontal="center"/>
    </xf>
    <xf numFmtId="49" fontId="2" fillId="0" borderId="24" xfId="42" applyNumberFormat="1" applyFont="1" applyBorder="1" applyAlignment="1">
      <alignment horizontal="center"/>
      <protection/>
    </xf>
    <xf numFmtId="43" fontId="2" fillId="0" borderId="0" xfId="27" applyFont="1" applyAlignment="1">
      <alignment horizontal="center"/>
    </xf>
    <xf numFmtId="43" fontId="2" fillId="0" borderId="0" xfId="15" applyFont="1" applyAlignment="1">
      <alignment horizontal="center"/>
    </xf>
    <xf numFmtId="43" fontId="2" fillId="0" borderId="1" xfId="27" applyFont="1" applyBorder="1" applyAlignment="1">
      <alignment horizontal="center"/>
    </xf>
    <xf numFmtId="49" fontId="2" fillId="0" borderId="1" xfId="42" applyNumberFormat="1" applyFont="1" applyBorder="1" applyAlignment="1">
      <alignment horizontal="center"/>
      <protection/>
    </xf>
    <xf numFmtId="43" fontId="2" fillId="0" borderId="2" xfId="27" applyFont="1" applyBorder="1" applyAlignment="1">
      <alignment horizontal="center"/>
    </xf>
    <xf numFmtId="49" fontId="2" fillId="0" borderId="2" xfId="42" applyNumberFormat="1" applyFont="1" applyBorder="1" applyAlignment="1">
      <alignment horizontal="center"/>
      <protection/>
    </xf>
    <xf numFmtId="0" fontId="2" fillId="0" borderId="14" xfId="42" applyFont="1" applyBorder="1">
      <alignment/>
      <protection/>
    </xf>
    <xf numFmtId="0" fontId="3" fillId="0" borderId="15" xfId="42" applyFont="1" applyBorder="1">
      <alignment/>
      <protection/>
    </xf>
    <xf numFmtId="43" fontId="3" fillId="0" borderId="2" xfId="27" applyFont="1" applyBorder="1" applyAlignment="1">
      <alignment/>
    </xf>
    <xf numFmtId="49" fontId="3" fillId="0" borderId="2" xfId="42" applyNumberFormat="1" applyFont="1" applyBorder="1" applyAlignment="1">
      <alignment horizontal="center"/>
      <protection/>
    </xf>
    <xf numFmtId="0" fontId="3" fillId="0" borderId="7" xfId="42" applyFont="1" applyBorder="1">
      <alignment/>
      <protection/>
    </xf>
    <xf numFmtId="0" fontId="3" fillId="0" borderId="8" xfId="42" applyFont="1" applyBorder="1">
      <alignment/>
      <protection/>
    </xf>
    <xf numFmtId="43" fontId="3" fillId="0" borderId="9" xfId="27" applyFont="1" applyBorder="1" applyAlignment="1">
      <alignment/>
    </xf>
    <xf numFmtId="49" fontId="3" fillId="0" borderId="9" xfId="42" applyNumberFormat="1" applyFont="1" applyBorder="1" applyAlignment="1">
      <alignment horizontal="center"/>
      <protection/>
    </xf>
    <xf numFmtId="0" fontId="3" fillId="0" borderId="29" xfId="42" applyFont="1" applyBorder="1">
      <alignment/>
      <protection/>
    </xf>
    <xf numFmtId="0" fontId="3" fillId="0" borderId="27" xfId="42" applyFont="1" applyBorder="1">
      <alignment/>
      <protection/>
    </xf>
    <xf numFmtId="43" fontId="3" fillId="0" borderId="28" xfId="27" applyFont="1" applyBorder="1" applyAlignment="1">
      <alignment/>
    </xf>
    <xf numFmtId="49" fontId="3" fillId="0" borderId="28" xfId="42" applyNumberFormat="1" applyFont="1" applyBorder="1" applyAlignment="1">
      <alignment horizontal="center"/>
      <protection/>
    </xf>
    <xf numFmtId="0" fontId="2" fillId="0" borderId="22" xfId="42" applyFont="1" applyBorder="1">
      <alignment/>
      <protection/>
    </xf>
    <xf numFmtId="0" fontId="2" fillId="0" borderId="21" xfId="42" applyFont="1" applyBorder="1">
      <alignment/>
      <protection/>
    </xf>
    <xf numFmtId="43" fontId="2" fillId="0" borderId="21" xfId="27" applyFont="1" applyBorder="1" applyAlignment="1">
      <alignment/>
    </xf>
    <xf numFmtId="0" fontId="2" fillId="0" borderId="0" xfId="42" applyFont="1" applyBorder="1">
      <alignment/>
      <protection/>
    </xf>
    <xf numFmtId="0" fontId="3" fillId="0" borderId="0" xfId="42" applyFont="1" applyBorder="1">
      <alignment/>
      <protection/>
    </xf>
    <xf numFmtId="43" fontId="2" fillId="0" borderId="0" xfId="27" applyFont="1" applyBorder="1" applyAlignment="1">
      <alignment/>
    </xf>
    <xf numFmtId="43" fontId="3" fillId="0" borderId="1" xfId="27" applyFont="1" applyBorder="1" applyAlignment="1">
      <alignment/>
    </xf>
    <xf numFmtId="49" fontId="2" fillId="0" borderId="0" xfId="42" applyNumberFormat="1" applyFont="1" applyBorder="1" applyAlignment="1">
      <alignment horizontal="center"/>
      <protection/>
    </xf>
    <xf numFmtId="43" fontId="0" fillId="0" borderId="0" xfId="15" applyAlignment="1">
      <alignment/>
    </xf>
    <xf numFmtId="0" fontId="0" fillId="0" borderId="0" xfId="42">
      <alignment/>
      <protection/>
    </xf>
    <xf numFmtId="49" fontId="3" fillId="0" borderId="0" xfId="42" applyNumberFormat="1" applyFont="1" applyAlignment="1">
      <alignment horizontal="center"/>
      <protection/>
    </xf>
    <xf numFmtId="43" fontId="2" fillId="0" borderId="3" xfId="27" applyFont="1" applyBorder="1" applyAlignment="1">
      <alignment/>
    </xf>
    <xf numFmtId="0" fontId="7" fillId="0" borderId="0" xfId="42" applyFont="1">
      <alignment/>
      <protection/>
    </xf>
    <xf numFmtId="187" fontId="0" fillId="0" borderId="0" xfId="42" applyNumberFormat="1">
      <alignment/>
      <protection/>
    </xf>
    <xf numFmtId="43" fontId="2" fillId="0" borderId="21" xfId="27" applyFont="1" applyBorder="1" applyAlignment="1">
      <alignment horizontal="center"/>
    </xf>
    <xf numFmtId="49" fontId="2" fillId="0" borderId="21" xfId="42" applyNumberFormat="1" applyFont="1" applyBorder="1" applyAlignment="1">
      <alignment horizontal="center"/>
      <protection/>
    </xf>
    <xf numFmtId="43" fontId="2" fillId="0" borderId="13" xfId="27" applyFont="1" applyBorder="1" applyAlignment="1">
      <alignment horizontal="center"/>
    </xf>
    <xf numFmtId="49" fontId="2" fillId="0" borderId="13" xfId="42" applyNumberFormat="1" applyFont="1" applyBorder="1" applyAlignment="1">
      <alignment horizontal="center"/>
      <protection/>
    </xf>
    <xf numFmtId="0" fontId="3" fillId="0" borderId="9" xfId="42" applyFont="1" applyBorder="1">
      <alignment/>
      <protection/>
    </xf>
    <xf numFmtId="43" fontId="3" fillId="0" borderId="9" xfId="15" applyFont="1" applyBorder="1" applyAlignment="1">
      <alignment/>
    </xf>
    <xf numFmtId="43" fontId="3" fillId="0" borderId="28" xfId="15" applyFont="1" applyBorder="1" applyAlignment="1">
      <alignment/>
    </xf>
    <xf numFmtId="0" fontId="2" fillId="0" borderId="28" xfId="42" applyFont="1" applyBorder="1">
      <alignment/>
      <protection/>
    </xf>
    <xf numFmtId="43" fontId="2" fillId="0" borderId="28" xfId="27" applyFont="1" applyBorder="1" applyAlignment="1">
      <alignment/>
    </xf>
    <xf numFmtId="0" fontId="0" fillId="0" borderId="0" xfId="44">
      <alignment/>
      <protection/>
    </xf>
    <xf numFmtId="43" fontId="1" fillId="0" borderId="24" xfId="29" applyFont="1" applyBorder="1" applyAlignment="1">
      <alignment horizontal="center"/>
    </xf>
    <xf numFmtId="0" fontId="9" fillId="0" borderId="11" xfId="44" applyFont="1" applyBorder="1">
      <alignment/>
      <protection/>
    </xf>
    <xf numFmtId="0" fontId="9" fillId="0" borderId="12" xfId="44" applyFont="1" applyBorder="1">
      <alignment/>
      <protection/>
    </xf>
    <xf numFmtId="43" fontId="9" fillId="0" borderId="1" xfId="29" applyFont="1" applyBorder="1" applyAlignment="1">
      <alignment/>
    </xf>
    <xf numFmtId="0" fontId="9" fillId="0" borderId="14" xfId="44" applyFont="1" applyBorder="1">
      <alignment/>
      <protection/>
    </xf>
    <xf numFmtId="0" fontId="9" fillId="0" borderId="15" xfId="44" applyFont="1" applyBorder="1">
      <alignment/>
      <protection/>
    </xf>
    <xf numFmtId="0" fontId="1" fillId="0" borderId="15" xfId="44" applyFont="1" applyBorder="1">
      <alignment/>
      <protection/>
    </xf>
    <xf numFmtId="43" fontId="1" fillId="0" borderId="3" xfId="29" applyFont="1" applyBorder="1" applyAlignment="1">
      <alignment/>
    </xf>
    <xf numFmtId="43" fontId="1" fillId="0" borderId="2" xfId="29" applyFont="1" applyBorder="1" applyAlignment="1">
      <alignment/>
    </xf>
    <xf numFmtId="0" fontId="9" fillId="0" borderId="0" xfId="44" applyFont="1" applyBorder="1">
      <alignment/>
      <protection/>
    </xf>
    <xf numFmtId="43" fontId="9" fillId="0" borderId="0" xfId="29" applyFont="1" applyBorder="1" applyAlignment="1">
      <alignment/>
    </xf>
    <xf numFmtId="43" fontId="3" fillId="0" borderId="0" xfId="29" applyFont="1" applyBorder="1" applyAlignment="1">
      <alignment/>
    </xf>
    <xf numFmtId="0" fontId="9" fillId="0" borderId="22" xfId="44" applyFont="1" applyBorder="1">
      <alignment/>
      <protection/>
    </xf>
    <xf numFmtId="0" fontId="9" fillId="0" borderId="32" xfId="44" applyFont="1" applyBorder="1">
      <alignment/>
      <protection/>
    </xf>
    <xf numFmtId="43" fontId="9" fillId="0" borderId="32" xfId="29" applyFont="1" applyBorder="1" applyAlignment="1">
      <alignment/>
    </xf>
    <xf numFmtId="43" fontId="9" fillId="0" borderId="2" xfId="29" applyFont="1" applyBorder="1" applyAlignment="1">
      <alignment/>
    </xf>
    <xf numFmtId="43" fontId="1" fillId="0" borderId="24" xfId="29" applyFont="1" applyBorder="1" applyAlignment="1">
      <alignment/>
    </xf>
    <xf numFmtId="0" fontId="1" fillId="0" borderId="20" xfId="44" applyFont="1" applyBorder="1">
      <alignment/>
      <protection/>
    </xf>
    <xf numFmtId="0" fontId="9" fillId="0" borderId="0" xfId="44" applyFont="1">
      <alignment/>
      <protection/>
    </xf>
    <xf numFmtId="43" fontId="9" fillId="0" borderId="0" xfId="29" applyFont="1" applyAlignment="1">
      <alignment/>
    </xf>
    <xf numFmtId="0" fontId="9" fillId="0" borderId="0" xfId="34" applyFont="1">
      <alignment/>
      <protection/>
    </xf>
    <xf numFmtId="43" fontId="9" fillId="0" borderId="0" xfId="19" applyFont="1" applyAlignment="1">
      <alignment/>
    </xf>
    <xf numFmtId="49" fontId="1" fillId="0" borderId="24" xfId="34" applyNumberFormat="1" applyFont="1" applyBorder="1" applyAlignment="1">
      <alignment horizontal="center"/>
      <protection/>
    </xf>
    <xf numFmtId="0" fontId="1" fillId="0" borderId="24" xfId="34" applyFont="1" applyBorder="1" applyAlignment="1">
      <alignment horizontal="center"/>
      <protection/>
    </xf>
    <xf numFmtId="43" fontId="1" fillId="0" borderId="24" xfId="19" applyFont="1" applyBorder="1" applyAlignment="1">
      <alignment horizontal="center"/>
    </xf>
    <xf numFmtId="49" fontId="9" fillId="0" borderId="2" xfId="34" applyNumberFormat="1" applyFont="1" applyBorder="1">
      <alignment/>
      <protection/>
    </xf>
    <xf numFmtId="0" fontId="9" fillId="0" borderId="2" xfId="34" applyFont="1" applyBorder="1">
      <alignment/>
      <protection/>
    </xf>
    <xf numFmtId="49" fontId="9" fillId="0" borderId="2" xfId="34" applyNumberFormat="1" applyFont="1" applyBorder="1" applyAlignment="1">
      <alignment horizontal="center"/>
      <protection/>
    </xf>
    <xf numFmtId="43" fontId="9" fillId="0" borderId="2" xfId="19" applyFont="1" applyBorder="1" applyAlignment="1">
      <alignment/>
    </xf>
    <xf numFmtId="0" fontId="0" fillId="0" borderId="0" xfId="34">
      <alignment/>
      <protection/>
    </xf>
    <xf numFmtId="49" fontId="9" fillId="0" borderId="21" xfId="34" applyNumberFormat="1" applyFont="1" applyBorder="1">
      <alignment/>
      <protection/>
    </xf>
    <xf numFmtId="0" fontId="9" fillId="0" borderId="21" xfId="34" applyFont="1" applyBorder="1">
      <alignment/>
      <protection/>
    </xf>
    <xf numFmtId="49" fontId="9" fillId="0" borderId="21" xfId="34" applyNumberFormat="1" applyFont="1" applyBorder="1" applyAlignment="1">
      <alignment horizontal="center"/>
      <protection/>
    </xf>
    <xf numFmtId="43" fontId="1" fillId="0" borderId="3" xfId="19" applyFont="1" applyBorder="1" applyAlignment="1">
      <alignment/>
    </xf>
    <xf numFmtId="49" fontId="9" fillId="0" borderId="0" xfId="34" applyNumberFormat="1" applyFont="1">
      <alignment/>
      <protection/>
    </xf>
    <xf numFmtId="49" fontId="9" fillId="0" borderId="0" xfId="34" applyNumberFormat="1" applyFont="1" applyAlignment="1">
      <alignment horizontal="center"/>
      <protection/>
    </xf>
    <xf numFmtId="0" fontId="14" fillId="0" borderId="0" xfId="43" applyFont="1">
      <alignment/>
      <protection/>
    </xf>
    <xf numFmtId="43" fontId="14" fillId="0" borderId="0" xfId="28" applyFont="1" applyAlignment="1">
      <alignment/>
    </xf>
    <xf numFmtId="43" fontId="13" fillId="0" borderId="24" xfId="28" applyFont="1" applyBorder="1" applyAlignment="1">
      <alignment horizontal="center"/>
    </xf>
    <xf numFmtId="49" fontId="13" fillId="0" borderId="24" xfId="28" applyNumberFormat="1" applyFont="1" applyBorder="1" applyAlignment="1">
      <alignment horizontal="center"/>
    </xf>
    <xf numFmtId="0" fontId="13" fillId="0" borderId="30" xfId="43" applyFont="1" applyBorder="1" applyAlignment="1">
      <alignment horizontal="center"/>
      <protection/>
    </xf>
    <xf numFmtId="0" fontId="14" fillId="0" borderId="24" xfId="43" applyFont="1" applyBorder="1" applyAlignment="1">
      <alignment horizontal="center"/>
      <protection/>
    </xf>
    <xf numFmtId="43" fontId="14" fillId="0" borderId="13" xfId="28" applyFont="1" applyBorder="1" applyAlignment="1">
      <alignment/>
    </xf>
    <xf numFmtId="49" fontId="14" fillId="0" borderId="13" xfId="43" applyNumberFormat="1" applyFont="1" applyBorder="1" applyAlignment="1">
      <alignment horizontal="center"/>
      <protection/>
    </xf>
    <xf numFmtId="43" fontId="14" fillId="0" borderId="33" xfId="28" applyFont="1" applyBorder="1" applyAlignment="1">
      <alignment horizontal="center"/>
    </xf>
    <xf numFmtId="0" fontId="14" fillId="0" borderId="13" xfId="43" applyFont="1" applyBorder="1">
      <alignment/>
      <protection/>
    </xf>
    <xf numFmtId="0" fontId="14" fillId="0" borderId="9" xfId="43" applyFont="1" applyBorder="1">
      <alignment/>
      <protection/>
    </xf>
    <xf numFmtId="49" fontId="14" fillId="0" borderId="9" xfId="43" applyNumberFormat="1" applyFont="1" applyBorder="1" applyAlignment="1">
      <alignment horizontal="center"/>
      <protection/>
    </xf>
    <xf numFmtId="43" fontId="14" fillId="0" borderId="34" xfId="28" applyFont="1" applyBorder="1" applyAlignment="1">
      <alignment/>
    </xf>
    <xf numFmtId="43" fontId="14" fillId="0" borderId="9" xfId="28" applyFont="1" applyBorder="1" applyAlignment="1">
      <alignment/>
    </xf>
    <xf numFmtId="0" fontId="14" fillId="0" borderId="9" xfId="43" applyFont="1" applyBorder="1" applyAlignment="1">
      <alignment horizontal="left"/>
      <protection/>
    </xf>
    <xf numFmtId="49" fontId="14" fillId="0" borderId="9" xfId="43" applyNumberFormat="1" applyFont="1" applyBorder="1">
      <alignment/>
      <protection/>
    </xf>
    <xf numFmtId="43" fontId="14" fillId="0" borderId="34" xfId="28" applyFont="1" applyBorder="1" applyAlignment="1">
      <alignment horizontal="center"/>
    </xf>
    <xf numFmtId="43" fontId="14" fillId="0" borderId="9" xfId="28" applyFont="1" applyBorder="1" applyAlignment="1">
      <alignment horizontal="center"/>
    </xf>
    <xf numFmtId="43" fontId="14" fillId="0" borderId="9" xfId="28" applyFont="1" applyFill="1" applyBorder="1" applyAlignment="1">
      <alignment/>
    </xf>
    <xf numFmtId="49" fontId="13" fillId="0" borderId="9" xfId="28" applyNumberFormat="1" applyFont="1" applyBorder="1" applyAlignment="1">
      <alignment horizontal="center"/>
    </xf>
    <xf numFmtId="0" fontId="14" fillId="0" borderId="0" xfId="43" applyFont="1" applyBorder="1">
      <alignment/>
      <protection/>
    </xf>
    <xf numFmtId="49" fontId="13" fillId="0" borderId="2" xfId="28" applyNumberFormat="1" applyFont="1" applyBorder="1" applyAlignment="1">
      <alignment horizontal="center"/>
    </xf>
    <xf numFmtId="43" fontId="14" fillId="0" borderId="0" xfId="28" applyFont="1" applyFill="1" applyBorder="1" applyAlignment="1">
      <alignment/>
    </xf>
    <xf numFmtId="43" fontId="14" fillId="0" borderId="2" xfId="28" applyFont="1" applyBorder="1" applyAlignment="1">
      <alignment/>
    </xf>
    <xf numFmtId="0" fontId="14" fillId="0" borderId="32" xfId="43" applyFont="1" applyBorder="1">
      <alignment/>
      <protection/>
    </xf>
    <xf numFmtId="49" fontId="14" fillId="0" borderId="21" xfId="43" applyNumberFormat="1" applyFont="1" applyBorder="1">
      <alignment/>
      <protection/>
    </xf>
    <xf numFmtId="43" fontId="14" fillId="0" borderId="21" xfId="28" applyFont="1" applyBorder="1" applyAlignment="1">
      <alignment/>
    </xf>
    <xf numFmtId="49" fontId="14" fillId="0" borderId="0" xfId="43" applyNumberFormat="1" applyFont="1">
      <alignment/>
      <protection/>
    </xf>
    <xf numFmtId="43" fontId="13" fillId="0" borderId="35" xfId="28" applyFont="1" applyBorder="1" applyAlignment="1">
      <alignment/>
    </xf>
    <xf numFmtId="49" fontId="1" fillId="0" borderId="24" xfId="36" applyNumberFormat="1" applyFont="1" applyBorder="1" applyAlignment="1">
      <alignment horizontal="center"/>
      <protection/>
    </xf>
    <xf numFmtId="0" fontId="1" fillId="0" borderId="24" xfId="36" applyFont="1" applyBorder="1" applyAlignment="1">
      <alignment horizontal="center"/>
      <protection/>
    </xf>
    <xf numFmtId="43" fontId="1" fillId="0" borderId="24" xfId="21" applyFont="1" applyBorder="1" applyAlignment="1">
      <alignment horizontal="center"/>
    </xf>
    <xf numFmtId="49" fontId="1" fillId="0" borderId="1" xfId="36" applyNumberFormat="1" applyFont="1" applyBorder="1" applyAlignment="1">
      <alignment horizontal="center"/>
      <protection/>
    </xf>
    <xf numFmtId="49" fontId="1" fillId="0" borderId="1" xfId="36" applyNumberFormat="1" applyFont="1" applyBorder="1">
      <alignment/>
      <protection/>
    </xf>
    <xf numFmtId="0" fontId="9" fillId="0" borderId="1" xfId="36" applyFont="1" applyBorder="1">
      <alignment/>
      <protection/>
    </xf>
    <xf numFmtId="43" fontId="9" fillId="0" borderId="1" xfId="21" applyFont="1" applyBorder="1" applyAlignment="1">
      <alignment/>
    </xf>
    <xf numFmtId="49" fontId="9" fillId="0" borderId="1" xfId="36" applyNumberFormat="1" applyFont="1" applyBorder="1" applyAlignment="1">
      <alignment horizontal="center"/>
      <protection/>
    </xf>
    <xf numFmtId="49" fontId="1" fillId="0" borderId="2" xfId="36" applyNumberFormat="1" applyFont="1" applyBorder="1" applyAlignment="1">
      <alignment horizontal="center"/>
      <protection/>
    </xf>
    <xf numFmtId="49" fontId="9" fillId="0" borderId="2" xfId="36" applyNumberFormat="1" applyFont="1" applyBorder="1" applyAlignment="1">
      <alignment horizontal="left"/>
      <protection/>
    </xf>
    <xf numFmtId="0" fontId="9" fillId="0" borderId="2" xfId="36" applyFont="1" applyBorder="1">
      <alignment/>
      <protection/>
    </xf>
    <xf numFmtId="43" fontId="9" fillId="0" borderId="2" xfId="21" applyFont="1" applyBorder="1" applyAlignment="1">
      <alignment/>
    </xf>
    <xf numFmtId="49" fontId="9" fillId="0" borderId="2" xfId="36" applyNumberFormat="1" applyFont="1" applyBorder="1" applyAlignment="1">
      <alignment horizontal="center"/>
      <protection/>
    </xf>
    <xf numFmtId="49" fontId="9" fillId="0" borderId="2" xfId="36" applyNumberFormat="1" applyFont="1" applyBorder="1" applyAlignment="1">
      <alignment horizontal="right"/>
      <protection/>
    </xf>
    <xf numFmtId="43" fontId="1" fillId="0" borderId="3" xfId="21" applyFont="1" applyBorder="1" applyAlignment="1">
      <alignment/>
    </xf>
    <xf numFmtId="49" fontId="1" fillId="0" borderId="3" xfId="36" applyNumberFormat="1" applyFont="1" applyBorder="1" applyAlignment="1">
      <alignment horizontal="center"/>
      <protection/>
    </xf>
    <xf numFmtId="49" fontId="1" fillId="0" borderId="2" xfId="36" applyNumberFormat="1" applyFont="1" applyBorder="1">
      <alignment/>
      <protection/>
    </xf>
    <xf numFmtId="49" fontId="1" fillId="0" borderId="2" xfId="36" applyNumberFormat="1" applyFont="1" applyBorder="1" applyAlignment="1">
      <alignment horizontal="right"/>
      <protection/>
    </xf>
    <xf numFmtId="0" fontId="1" fillId="0" borderId="2" xfId="36" applyFont="1" applyBorder="1">
      <alignment/>
      <protection/>
    </xf>
    <xf numFmtId="43" fontId="1" fillId="0" borderId="24" xfId="21" applyFont="1" applyBorder="1" applyAlignment="1">
      <alignment/>
    </xf>
    <xf numFmtId="49" fontId="9" fillId="0" borderId="21" xfId="36" applyNumberFormat="1" applyFont="1" applyBorder="1" applyAlignment="1">
      <alignment horizontal="center"/>
      <protection/>
    </xf>
    <xf numFmtId="49" fontId="9" fillId="0" borderId="21" xfId="36" applyNumberFormat="1" applyFont="1" applyBorder="1" applyAlignment="1">
      <alignment horizontal="right"/>
      <protection/>
    </xf>
    <xf numFmtId="0" fontId="9" fillId="0" borderId="21" xfId="36" applyFont="1" applyBorder="1">
      <alignment/>
      <protection/>
    </xf>
    <xf numFmtId="49" fontId="9" fillId="0" borderId="0" xfId="36" applyNumberFormat="1" applyFont="1" applyAlignment="1">
      <alignment horizontal="center"/>
      <protection/>
    </xf>
    <xf numFmtId="49" fontId="9" fillId="0" borderId="0" xfId="36" applyNumberFormat="1" applyFont="1">
      <alignment/>
      <protection/>
    </xf>
    <xf numFmtId="0" fontId="9" fillId="0" borderId="0" xfId="36" applyFont="1">
      <alignment/>
      <protection/>
    </xf>
    <xf numFmtId="43" fontId="9" fillId="0" borderId="0" xfId="21" applyFont="1" applyAlignment="1">
      <alignment/>
    </xf>
    <xf numFmtId="0" fontId="0" fillId="0" borderId="0" xfId="35">
      <alignment/>
      <protection/>
    </xf>
    <xf numFmtId="0" fontId="15" fillId="0" borderId="30" xfId="35" applyFont="1" applyFill="1" applyBorder="1" applyAlignment="1">
      <alignment horizontal="center"/>
      <protection/>
    </xf>
    <xf numFmtId="49" fontId="15" fillId="0" borderId="24" xfId="35" applyNumberFormat="1" applyFont="1" applyFill="1" applyBorder="1" applyAlignment="1">
      <alignment horizontal="center"/>
      <protection/>
    </xf>
    <xf numFmtId="0" fontId="15" fillId="0" borderId="24" xfId="35" applyFont="1" applyFill="1" applyBorder="1" applyAlignment="1">
      <alignment horizontal="center"/>
      <protection/>
    </xf>
    <xf numFmtId="43" fontId="17" fillId="0" borderId="0" xfId="20" applyFont="1" applyAlignment="1">
      <alignment/>
    </xf>
    <xf numFmtId="43" fontId="17" fillId="0" borderId="0" xfId="15" applyFont="1" applyAlignment="1">
      <alignment/>
    </xf>
    <xf numFmtId="0" fontId="17" fillId="0" borderId="0" xfId="35" applyFont="1">
      <alignment/>
      <protection/>
    </xf>
    <xf numFmtId="0" fontId="15" fillId="0" borderId="0" xfId="35" applyFont="1">
      <alignment/>
      <protection/>
    </xf>
    <xf numFmtId="0" fontId="15" fillId="0" borderId="14" xfId="33" applyFont="1" applyFill="1" applyBorder="1">
      <alignment/>
      <protection/>
    </xf>
    <xf numFmtId="0" fontId="16" fillId="0" borderId="2" xfId="35" applyFont="1" applyFill="1" applyBorder="1">
      <alignment/>
      <protection/>
    </xf>
    <xf numFmtId="43" fontId="0" fillId="0" borderId="0" xfId="20" applyAlignment="1">
      <alignment/>
    </xf>
    <xf numFmtId="49" fontId="15" fillId="0" borderId="2" xfId="18" applyNumberFormat="1" applyFont="1" applyFill="1" applyBorder="1" applyAlignment="1">
      <alignment horizontal="center"/>
    </xf>
    <xf numFmtId="43" fontId="15" fillId="0" borderId="0" xfId="15" applyFont="1" applyAlignment="1">
      <alignment/>
    </xf>
    <xf numFmtId="188" fontId="16" fillId="0" borderId="14" xfId="18" applyNumberFormat="1" applyFont="1" applyFill="1" applyBorder="1" applyAlignment="1">
      <alignment horizontal="left"/>
    </xf>
    <xf numFmtId="49" fontId="16" fillId="0" borderId="2" xfId="18" applyNumberFormat="1" applyFont="1" applyFill="1" applyBorder="1" applyAlignment="1">
      <alignment horizontal="center"/>
    </xf>
    <xf numFmtId="43" fontId="16" fillId="0" borderId="2" xfId="20" applyFont="1" applyFill="1" applyBorder="1" applyAlignment="1">
      <alignment/>
    </xf>
    <xf numFmtId="43" fontId="0" fillId="0" borderId="0" xfId="15" applyFont="1" applyFill="1" applyBorder="1" applyAlignment="1">
      <alignment/>
    </xf>
    <xf numFmtId="43" fontId="0" fillId="0" borderId="0" xfId="20" applyFont="1" applyFill="1" applyBorder="1" applyAlignment="1">
      <alignment/>
    </xf>
    <xf numFmtId="0" fontId="16" fillId="0" borderId="14" xfId="35" applyFont="1" applyFill="1" applyBorder="1">
      <alignment/>
      <protection/>
    </xf>
    <xf numFmtId="188" fontId="15" fillId="0" borderId="14" xfId="18" applyNumberFormat="1" applyFont="1" applyFill="1" applyBorder="1" applyAlignment="1">
      <alignment horizontal="left"/>
    </xf>
    <xf numFmtId="43" fontId="15" fillId="0" borderId="24" xfId="20" applyFont="1" applyFill="1" applyBorder="1" applyAlignment="1">
      <alignment/>
    </xf>
    <xf numFmtId="49" fontId="16" fillId="0" borderId="2" xfId="35" applyNumberFormat="1" applyFont="1" applyFill="1" applyBorder="1" applyAlignment="1">
      <alignment horizontal="center"/>
      <protection/>
    </xf>
    <xf numFmtId="43" fontId="15" fillId="0" borderId="0" xfId="35" applyNumberFormat="1" applyFont="1">
      <alignment/>
      <protection/>
    </xf>
    <xf numFmtId="43" fontId="16" fillId="0" borderId="0" xfId="20" applyFont="1" applyFill="1" applyBorder="1" applyAlignment="1">
      <alignment/>
    </xf>
    <xf numFmtId="49" fontId="16" fillId="0" borderId="21" xfId="35" applyNumberFormat="1" applyFont="1" applyFill="1" applyBorder="1" applyAlignment="1">
      <alignment horizontal="center"/>
      <protection/>
    </xf>
    <xf numFmtId="43" fontId="16" fillId="0" borderId="32" xfId="20" applyFont="1" applyFill="1" applyBorder="1" applyAlignment="1">
      <alignment/>
    </xf>
    <xf numFmtId="43" fontId="16" fillId="0" borderId="21" xfId="20" applyFont="1" applyFill="1" applyBorder="1" applyAlignment="1">
      <alignment/>
    </xf>
    <xf numFmtId="43" fontId="15" fillId="0" borderId="23" xfId="20" applyFont="1" applyFill="1" applyBorder="1" applyAlignment="1">
      <alignment horizontal="center"/>
    </xf>
    <xf numFmtId="43" fontId="15" fillId="0" borderId="24" xfId="20" applyFont="1" applyFill="1" applyBorder="1" applyAlignment="1">
      <alignment horizontal="center"/>
    </xf>
    <xf numFmtId="0" fontId="15" fillId="0" borderId="14" xfId="35" applyFont="1" applyFill="1" applyBorder="1">
      <alignment/>
      <protection/>
    </xf>
    <xf numFmtId="49" fontId="16" fillId="0" borderId="14" xfId="35" applyNumberFormat="1" applyFont="1" applyFill="1" applyBorder="1" applyAlignment="1">
      <alignment horizontal="center"/>
      <protection/>
    </xf>
    <xf numFmtId="43" fontId="16" fillId="0" borderId="14" xfId="20" applyFont="1" applyFill="1" applyBorder="1" applyAlignment="1">
      <alignment/>
    </xf>
    <xf numFmtId="0" fontId="16" fillId="0" borderId="2" xfId="35" applyFont="1" applyBorder="1">
      <alignment/>
      <protection/>
    </xf>
    <xf numFmtId="43" fontId="16" fillId="0" borderId="0" xfId="20" applyFont="1" applyFill="1" applyBorder="1" applyAlignment="1">
      <alignment horizontal="center"/>
    </xf>
    <xf numFmtId="43" fontId="15" fillId="0" borderId="0" xfId="20" applyFont="1" applyFill="1" applyBorder="1" applyAlignment="1">
      <alignment horizontal="center"/>
    </xf>
    <xf numFmtId="188" fontId="16" fillId="0" borderId="22" xfId="18" applyNumberFormat="1" applyFont="1" applyFill="1" applyBorder="1" applyAlignment="1">
      <alignment horizontal="left"/>
    </xf>
    <xf numFmtId="43" fontId="16" fillId="0" borderId="2" xfId="35" applyNumberFormat="1" applyFont="1" applyFill="1" applyBorder="1">
      <alignment/>
      <protection/>
    </xf>
    <xf numFmtId="43" fontId="15" fillId="0" borderId="23" xfId="20" applyFont="1" applyFill="1" applyBorder="1" applyAlignment="1">
      <alignment/>
    </xf>
    <xf numFmtId="0" fontId="16" fillId="0" borderId="15" xfId="35" applyFont="1" applyFill="1" applyBorder="1">
      <alignment/>
      <protection/>
    </xf>
    <xf numFmtId="49" fontId="16" fillId="0" borderId="0" xfId="35" applyNumberFormat="1" applyFont="1" applyFill="1" applyBorder="1" applyAlignment="1">
      <alignment horizontal="center"/>
      <protection/>
    </xf>
    <xf numFmtId="43" fontId="16" fillId="0" borderId="14" xfId="20" applyFont="1" applyFill="1" applyBorder="1" applyAlignment="1">
      <alignment horizontal="center"/>
    </xf>
    <xf numFmtId="0" fontId="16" fillId="0" borderId="14" xfId="35" applyFont="1" applyBorder="1">
      <alignment/>
      <protection/>
    </xf>
    <xf numFmtId="49" fontId="16" fillId="0" borderId="2" xfId="35" applyNumberFormat="1" applyFont="1" applyBorder="1" applyAlignment="1">
      <alignment horizontal="center"/>
      <protection/>
    </xf>
    <xf numFmtId="43" fontId="16" fillId="0" borderId="0" xfId="20" applyFont="1" applyBorder="1" applyAlignment="1">
      <alignment horizontal="center"/>
    </xf>
    <xf numFmtId="0" fontId="15" fillId="0" borderId="14" xfId="35" applyFont="1" applyBorder="1">
      <alignment/>
      <protection/>
    </xf>
    <xf numFmtId="43" fontId="15" fillId="0" borderId="24" xfId="20" applyFont="1" applyBorder="1" applyAlignment="1">
      <alignment/>
    </xf>
    <xf numFmtId="43" fontId="15" fillId="0" borderId="11" xfId="20" applyFont="1" applyBorder="1" applyAlignment="1">
      <alignment/>
    </xf>
    <xf numFmtId="43" fontId="15" fillId="0" borderId="1" xfId="20" applyFont="1" applyFill="1" applyBorder="1" applyAlignment="1">
      <alignment/>
    </xf>
    <xf numFmtId="43" fontId="15" fillId="0" borderId="14" xfId="20" applyFont="1" applyBorder="1" applyAlignment="1">
      <alignment/>
    </xf>
    <xf numFmtId="43" fontId="15" fillId="0" borderId="2" xfId="20" applyFont="1" applyFill="1" applyBorder="1" applyAlignment="1">
      <alignment/>
    </xf>
    <xf numFmtId="0" fontId="15" fillId="0" borderId="22" xfId="35" applyFont="1" applyBorder="1">
      <alignment/>
      <protection/>
    </xf>
    <xf numFmtId="43" fontId="15" fillId="0" borderId="22" xfId="20" applyFont="1" applyBorder="1" applyAlignment="1">
      <alignment/>
    </xf>
    <xf numFmtId="43" fontId="15" fillId="0" borderId="21" xfId="20" applyFont="1" applyFill="1" applyBorder="1" applyAlignment="1">
      <alignment/>
    </xf>
    <xf numFmtId="0" fontId="15" fillId="0" borderId="30" xfId="35" applyFont="1" applyBorder="1" applyAlignment="1">
      <alignment horizontal="center"/>
      <protection/>
    </xf>
    <xf numFmtId="49" fontId="15" fillId="0" borderId="24" xfId="35" applyNumberFormat="1" applyFont="1" applyBorder="1" applyAlignment="1">
      <alignment horizontal="center"/>
      <protection/>
    </xf>
    <xf numFmtId="43" fontId="15" fillId="0" borderId="23" xfId="20" applyFont="1" applyBorder="1" applyAlignment="1">
      <alignment horizontal="center"/>
    </xf>
    <xf numFmtId="43" fontId="15" fillId="0" borderId="24" xfId="20" applyFont="1" applyBorder="1" applyAlignment="1">
      <alignment horizontal="center"/>
    </xf>
    <xf numFmtId="43" fontId="16" fillId="0" borderId="0" xfId="20" applyFont="1" applyBorder="1" applyAlignment="1">
      <alignment/>
    </xf>
    <xf numFmtId="43" fontId="16" fillId="0" borderId="2" xfId="20" applyFont="1" applyBorder="1" applyAlignment="1">
      <alignment/>
    </xf>
    <xf numFmtId="0" fontId="18" fillId="0" borderId="0" xfId="35" applyFont="1">
      <alignment/>
      <protection/>
    </xf>
    <xf numFmtId="43" fontId="18" fillId="0" borderId="0" xfId="15" applyFont="1" applyAlignment="1">
      <alignment/>
    </xf>
    <xf numFmtId="43" fontId="15" fillId="0" borderId="0" xfId="20" applyFont="1" applyBorder="1" applyAlignment="1">
      <alignment/>
    </xf>
    <xf numFmtId="43" fontId="15" fillId="0" borderId="23" xfId="20" applyFont="1" applyBorder="1" applyAlignment="1">
      <alignment/>
    </xf>
    <xf numFmtId="43" fontId="16" fillId="0" borderId="22" xfId="20" applyFont="1" applyBorder="1" applyAlignment="1">
      <alignment/>
    </xf>
    <xf numFmtId="0" fontId="16" fillId="0" borderId="21" xfId="35" applyFont="1" applyBorder="1">
      <alignment/>
      <protection/>
    </xf>
    <xf numFmtId="0" fontId="16" fillId="0" borderId="22" xfId="35" applyFont="1" applyBorder="1">
      <alignment/>
      <protection/>
    </xf>
    <xf numFmtId="49" fontId="16" fillId="0" borderId="21" xfId="35" applyNumberFormat="1" applyFont="1" applyBorder="1" applyAlignment="1">
      <alignment horizontal="center"/>
      <protection/>
    </xf>
    <xf numFmtId="43" fontId="15" fillId="0" borderId="36" xfId="20" applyFont="1" applyBorder="1" applyAlignment="1">
      <alignment/>
    </xf>
    <xf numFmtId="43" fontId="15" fillId="0" borderId="3" xfId="20" applyFont="1" applyBorder="1" applyAlignment="1">
      <alignment/>
    </xf>
    <xf numFmtId="0" fontId="16" fillId="0" borderId="0" xfId="35" applyFont="1">
      <alignment/>
      <protection/>
    </xf>
    <xf numFmtId="0" fontId="16" fillId="0" borderId="0" xfId="35" applyFont="1" applyAlignment="1">
      <alignment horizontal="left"/>
      <protection/>
    </xf>
    <xf numFmtId="43" fontId="16" fillId="0" borderId="0" xfId="35" applyNumberFormat="1" applyFont="1" applyAlignment="1">
      <alignment horizontal="left"/>
      <protection/>
    </xf>
    <xf numFmtId="0" fontId="0" fillId="0" borderId="0" xfId="0" applyFont="1" applyAlignment="1">
      <alignment/>
    </xf>
    <xf numFmtId="0" fontId="1" fillId="0" borderId="30" xfId="38" applyFont="1" applyBorder="1" applyAlignment="1">
      <alignment horizontal="center"/>
      <protection/>
    </xf>
    <xf numFmtId="0" fontId="1" fillId="0" borderId="23" xfId="38" applyFont="1" applyBorder="1" applyAlignment="1">
      <alignment horizontal="center"/>
      <protection/>
    </xf>
    <xf numFmtId="43" fontId="1" fillId="0" borderId="23" xfId="23" applyFont="1" applyBorder="1" applyAlignment="1">
      <alignment horizontal="center"/>
    </xf>
    <xf numFmtId="0" fontId="1" fillId="0" borderId="37" xfId="38" applyFont="1" applyBorder="1" applyAlignment="1">
      <alignment horizontal="center"/>
      <protection/>
    </xf>
    <xf numFmtId="0" fontId="9" fillId="0" borderId="1" xfId="38" applyFont="1" applyBorder="1" applyAlignment="1">
      <alignment horizontal="center"/>
      <protection/>
    </xf>
    <xf numFmtId="0" fontId="9" fillId="0" borderId="1" xfId="38" applyFont="1" applyBorder="1">
      <alignment/>
      <protection/>
    </xf>
    <xf numFmtId="43" fontId="9" fillId="0" borderId="1" xfId="23" applyFont="1" applyBorder="1" applyAlignment="1">
      <alignment/>
    </xf>
    <xf numFmtId="0" fontId="9" fillId="0" borderId="2" xfId="38" applyFont="1" applyBorder="1" applyAlignment="1">
      <alignment horizontal="center"/>
      <protection/>
    </xf>
    <xf numFmtId="0" fontId="9" fillId="0" borderId="2" xfId="38" applyFont="1" applyBorder="1">
      <alignment/>
      <protection/>
    </xf>
    <xf numFmtId="43" fontId="9" fillId="0" borderId="2" xfId="23" applyFont="1" applyBorder="1" applyAlignment="1">
      <alignment/>
    </xf>
    <xf numFmtId="0" fontId="9" fillId="0" borderId="21" xfId="38" applyFont="1" applyBorder="1" applyAlignment="1">
      <alignment horizontal="center"/>
      <protection/>
    </xf>
    <xf numFmtId="0" fontId="9" fillId="0" borderId="21" xfId="38" applyFont="1" applyBorder="1">
      <alignment/>
      <protection/>
    </xf>
    <xf numFmtId="43" fontId="9" fillId="0" borderId="21" xfId="23" applyFont="1" applyBorder="1" applyAlignment="1">
      <alignment/>
    </xf>
    <xf numFmtId="0" fontId="9" fillId="0" borderId="0" xfId="38" applyFont="1" applyAlignment="1">
      <alignment horizontal="center"/>
      <protection/>
    </xf>
    <xf numFmtId="0" fontId="9" fillId="0" borderId="0" xfId="38" applyFont="1">
      <alignment/>
      <protection/>
    </xf>
    <xf numFmtId="0" fontId="9" fillId="0" borderId="3" xfId="38" applyFont="1" applyBorder="1" applyAlignment="1">
      <alignment horizontal="center"/>
      <protection/>
    </xf>
    <xf numFmtId="43" fontId="9" fillId="0" borderId="3" xfId="15" applyFont="1" applyBorder="1" applyAlignment="1">
      <alignment horizontal="center"/>
    </xf>
    <xf numFmtId="43" fontId="9" fillId="0" borderId="0" xfId="23" applyFont="1" applyAlignment="1">
      <alignment/>
    </xf>
    <xf numFmtId="0" fontId="9" fillId="0" borderId="0" xfId="37" applyFont="1">
      <alignment/>
      <protection/>
    </xf>
    <xf numFmtId="49" fontId="9" fillId="0" borderId="0" xfId="37" applyNumberFormat="1" applyFont="1">
      <alignment/>
      <protection/>
    </xf>
    <xf numFmtId="43" fontId="9" fillId="0" borderId="0" xfId="22" applyFont="1" applyAlignment="1">
      <alignment/>
    </xf>
    <xf numFmtId="43" fontId="9" fillId="0" borderId="38" xfId="22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3" fontId="10" fillId="0" borderId="0" xfId="15" applyFont="1" applyAlignment="1">
      <alignment/>
    </xf>
    <xf numFmtId="43" fontId="11" fillId="0" borderId="38" xfId="15" applyFont="1" applyBorder="1" applyAlignment="1">
      <alignment/>
    </xf>
    <xf numFmtId="187" fontId="3" fillId="0" borderId="9" xfId="15" applyNumberFormat="1" applyFont="1" applyBorder="1" applyAlignment="1">
      <alignment/>
    </xf>
    <xf numFmtId="43" fontId="9" fillId="0" borderId="9" xfId="27" applyFont="1" applyBorder="1" applyAlignment="1">
      <alignment/>
    </xf>
    <xf numFmtId="43" fontId="9" fillId="0" borderId="9" xfId="29" applyFont="1" applyBorder="1" applyAlignment="1">
      <alignment/>
    </xf>
    <xf numFmtId="49" fontId="16" fillId="0" borderId="14" xfId="35" applyNumberFormat="1" applyFont="1" applyBorder="1" applyAlignment="1">
      <alignment horizontal="center"/>
      <protection/>
    </xf>
    <xf numFmtId="49" fontId="16" fillId="0" borderId="2" xfId="33" applyNumberFormat="1" applyFont="1" applyFill="1" applyBorder="1" applyAlignment="1">
      <alignment horizontal="center"/>
      <protection/>
    </xf>
    <xf numFmtId="49" fontId="16" fillId="0" borderId="0" xfId="35" applyNumberFormat="1" applyFont="1" applyAlignment="1">
      <alignment horizontal="center"/>
      <protection/>
    </xf>
    <xf numFmtId="0" fontId="0" fillId="0" borderId="0" xfId="0" applyAlignment="1">
      <alignment horizontal="center"/>
    </xf>
    <xf numFmtId="43" fontId="13" fillId="0" borderId="3" xfId="28" applyFont="1" applyBorder="1" applyAlignment="1">
      <alignment/>
    </xf>
    <xf numFmtId="43" fontId="0" fillId="0" borderId="0" xfId="15" applyFont="1" applyAlignment="1">
      <alignment/>
    </xf>
    <xf numFmtId="43" fontId="3" fillId="0" borderId="10" xfId="17" applyFont="1" applyBorder="1" applyAlignment="1">
      <alignment/>
    </xf>
    <xf numFmtId="43" fontId="3" fillId="0" borderId="3" xfId="17" applyFont="1" applyBorder="1" applyAlignment="1">
      <alignment/>
    </xf>
    <xf numFmtId="43" fontId="3" fillId="0" borderId="14" xfId="17" applyFont="1" applyBorder="1" applyAlignment="1">
      <alignment/>
    </xf>
    <xf numFmtId="187" fontId="3" fillId="0" borderId="39" xfId="32" applyNumberFormat="1" applyFont="1" applyBorder="1">
      <alignment/>
      <protection/>
    </xf>
    <xf numFmtId="187" fontId="3" fillId="0" borderId="31" xfId="32" applyNumberFormat="1" applyFont="1" applyBorder="1">
      <alignment/>
      <protection/>
    </xf>
    <xf numFmtId="0" fontId="11" fillId="0" borderId="7" xfId="40" applyFont="1" applyBorder="1" applyAlignment="1">
      <alignment horizontal="left"/>
      <protection/>
    </xf>
    <xf numFmtId="43" fontId="3" fillId="0" borderId="0" xfId="24" applyFont="1" applyAlignment="1">
      <alignment horizontal="center"/>
    </xf>
    <xf numFmtId="0" fontId="2" fillId="0" borderId="0" xfId="39" applyFont="1" applyAlignment="1">
      <alignment horizontal="center"/>
      <protection/>
    </xf>
    <xf numFmtId="0" fontId="2" fillId="0" borderId="32" xfId="39" applyFont="1" applyBorder="1" applyAlignment="1">
      <alignment horizontal="center"/>
      <protection/>
    </xf>
    <xf numFmtId="43" fontId="3" fillId="0" borderId="0" xfId="24" applyFont="1" applyAlignment="1">
      <alignment/>
    </xf>
    <xf numFmtId="187" fontId="3" fillId="0" borderId="0" xfId="32" applyNumberFormat="1" applyFont="1" applyAlignment="1">
      <alignment horizontal="left"/>
      <protection/>
    </xf>
    <xf numFmtId="187" fontId="3" fillId="0" borderId="0" xfId="32" applyNumberFormat="1" applyFont="1" applyAlignment="1">
      <alignment horizontal="center"/>
      <protection/>
    </xf>
    <xf numFmtId="187" fontId="2" fillId="0" borderId="14" xfId="32" applyNumberFormat="1" applyFont="1" applyBorder="1" applyAlignment="1">
      <alignment horizontal="left"/>
      <protection/>
    </xf>
    <xf numFmtId="187" fontId="2" fillId="0" borderId="15" xfId="32" applyNumberFormat="1" applyFont="1" applyBorder="1" applyAlignment="1">
      <alignment horizontal="left"/>
      <protection/>
    </xf>
    <xf numFmtId="187" fontId="2" fillId="0" borderId="2" xfId="32" applyNumberFormat="1" applyFont="1" applyBorder="1" applyAlignment="1">
      <alignment horizontal="left"/>
      <protection/>
    </xf>
    <xf numFmtId="187" fontId="3" fillId="0" borderId="7" xfId="32" applyNumberFormat="1" applyFont="1" applyBorder="1" applyAlignment="1">
      <alignment horizontal="left"/>
      <protection/>
    </xf>
    <xf numFmtId="187" fontId="3" fillId="0" borderId="8" xfId="32" applyNumberFormat="1" applyFont="1" applyBorder="1" applyAlignment="1">
      <alignment horizontal="left"/>
      <protection/>
    </xf>
    <xf numFmtId="49" fontId="3" fillId="0" borderId="0" xfId="32" applyNumberFormat="1" applyFont="1" applyAlignment="1">
      <alignment horizontal="left"/>
      <protection/>
    </xf>
    <xf numFmtId="187" fontId="1" fillId="0" borderId="0" xfId="32" applyNumberFormat="1" applyFont="1" applyBorder="1" applyAlignment="1">
      <alignment horizontal="center"/>
      <protection/>
    </xf>
    <xf numFmtId="187" fontId="1" fillId="0" borderId="15" xfId="32" applyNumberFormat="1" applyFont="1" applyBorder="1" applyAlignment="1">
      <alignment horizontal="center"/>
      <protection/>
    </xf>
    <xf numFmtId="187" fontId="4" fillId="0" borderId="11" xfId="32" applyNumberFormat="1" applyFont="1" applyBorder="1" applyAlignment="1">
      <alignment horizontal="center"/>
      <protection/>
    </xf>
    <xf numFmtId="187" fontId="1" fillId="0" borderId="12" xfId="32" applyNumberFormat="1" applyFont="1" applyBorder="1" applyAlignment="1">
      <alignment horizontal="center"/>
      <protection/>
    </xf>
    <xf numFmtId="187" fontId="4" fillId="0" borderId="1" xfId="32" applyNumberFormat="1" applyFont="1" applyBorder="1" applyAlignment="1">
      <alignment horizontal="center"/>
      <protection/>
    </xf>
    <xf numFmtId="187" fontId="1" fillId="0" borderId="1" xfId="32" applyNumberFormat="1" applyFont="1" applyBorder="1" applyAlignment="1">
      <alignment horizontal="center"/>
      <protection/>
    </xf>
    <xf numFmtId="43" fontId="3" fillId="0" borderId="0" xfId="24" applyFont="1" applyAlignment="1">
      <alignment horizontal="left"/>
    </xf>
    <xf numFmtId="0" fontId="11" fillId="0" borderId="8" xfId="40" applyFont="1" applyBorder="1" applyAlignment="1">
      <alignment horizontal="left"/>
      <protection/>
    </xf>
    <xf numFmtId="0" fontId="11" fillId="0" borderId="1" xfId="40" applyFont="1" applyBorder="1" applyAlignment="1">
      <alignment horizontal="center" vertical="center"/>
      <protection/>
    </xf>
    <xf numFmtId="0" fontId="11" fillId="0" borderId="21" xfId="40" applyFont="1" applyBorder="1" applyAlignment="1">
      <alignment horizontal="center" vertical="center"/>
      <protection/>
    </xf>
    <xf numFmtId="49" fontId="11" fillId="0" borderId="11" xfId="40" applyNumberFormat="1" applyFont="1" applyBorder="1" applyAlignment="1">
      <alignment horizontal="center" vertical="center"/>
      <protection/>
    </xf>
    <xf numFmtId="49" fontId="11" fillId="0" borderId="12" xfId="40" applyNumberFormat="1" applyFont="1" applyBorder="1" applyAlignment="1">
      <alignment horizontal="center" vertical="center"/>
      <protection/>
    </xf>
    <xf numFmtId="49" fontId="11" fillId="0" borderId="22" xfId="40" applyNumberFormat="1" applyFont="1" applyBorder="1" applyAlignment="1">
      <alignment horizontal="center" vertical="center"/>
      <protection/>
    </xf>
    <xf numFmtId="49" fontId="11" fillId="0" borderId="20" xfId="40" applyNumberFormat="1" applyFont="1" applyBorder="1" applyAlignment="1">
      <alignment horizontal="center" vertical="center"/>
      <protection/>
    </xf>
    <xf numFmtId="43" fontId="11" fillId="0" borderId="31" xfId="25" applyFont="1" applyBorder="1" applyAlignment="1">
      <alignment horizontal="center"/>
    </xf>
    <xf numFmtId="43" fontId="11" fillId="0" borderId="23" xfId="25" applyFont="1" applyBorder="1" applyAlignment="1">
      <alignment horizontal="center"/>
    </xf>
    <xf numFmtId="0" fontId="11" fillId="0" borderId="0" xfId="40" applyFont="1" applyAlignment="1">
      <alignment horizontal="right"/>
      <protection/>
    </xf>
    <xf numFmtId="0" fontId="1" fillId="0" borderId="0" xfId="40" applyFont="1" applyAlignment="1">
      <alignment horizontal="center"/>
      <protection/>
    </xf>
    <xf numFmtId="0" fontId="3" fillId="0" borderId="0" xfId="41" applyFont="1" applyAlignment="1">
      <alignment horizontal="left"/>
      <protection/>
    </xf>
    <xf numFmtId="0" fontId="11" fillId="0" borderId="32" xfId="41" applyFont="1" applyBorder="1" applyAlignment="1">
      <alignment horizontal="center" vertical="center"/>
      <protection/>
    </xf>
    <xf numFmtId="0" fontId="3" fillId="0" borderId="0" xfId="42" applyFont="1" applyAlignment="1">
      <alignment/>
      <protection/>
    </xf>
    <xf numFmtId="0" fontId="2" fillId="0" borderId="13" xfId="42" applyFont="1" applyBorder="1" applyAlignment="1">
      <alignment horizontal="left"/>
      <protection/>
    </xf>
    <xf numFmtId="0" fontId="3" fillId="0" borderId="0" xfId="42" applyFont="1" applyAlignment="1">
      <alignment horizontal="left"/>
      <protection/>
    </xf>
    <xf numFmtId="0" fontId="2" fillId="0" borderId="11" xfId="42" applyFont="1" applyBorder="1" applyAlignment="1">
      <alignment horizontal="left"/>
      <protection/>
    </xf>
    <xf numFmtId="0" fontId="2" fillId="0" borderId="12" xfId="42" applyFont="1" applyBorder="1" applyAlignment="1">
      <alignment horizontal="left"/>
      <protection/>
    </xf>
    <xf numFmtId="0" fontId="2" fillId="0" borderId="14" xfId="42" applyFont="1" applyBorder="1" applyAlignment="1">
      <alignment horizontal="left"/>
      <protection/>
    </xf>
    <xf numFmtId="0" fontId="2" fillId="0" borderId="15" xfId="42" applyFont="1" applyBorder="1" applyAlignment="1">
      <alignment horizontal="left"/>
      <protection/>
    </xf>
    <xf numFmtId="0" fontId="2" fillId="0" borderId="11" xfId="42" applyFont="1" applyBorder="1" applyAlignment="1">
      <alignment horizontal="center"/>
      <protection/>
    </xf>
    <xf numFmtId="0" fontId="2" fillId="0" borderId="12" xfId="42" applyFont="1" applyBorder="1" applyAlignment="1">
      <alignment horizontal="center"/>
      <protection/>
    </xf>
    <xf numFmtId="0" fontId="2" fillId="0" borderId="22" xfId="42" applyFont="1" applyBorder="1" applyAlignment="1">
      <alignment horizontal="left"/>
      <protection/>
    </xf>
    <xf numFmtId="0" fontId="2" fillId="0" borderId="20" xfId="42" applyFont="1" applyBorder="1" applyAlignment="1">
      <alignment horizontal="left"/>
      <protection/>
    </xf>
    <xf numFmtId="0" fontId="2" fillId="0" borderId="0" xfId="42" applyFont="1" applyAlignment="1">
      <alignment horizontal="center"/>
      <protection/>
    </xf>
    <xf numFmtId="0" fontId="2" fillId="0" borderId="32" xfId="42" applyFont="1" applyBorder="1" applyAlignment="1">
      <alignment horizontal="center"/>
      <protection/>
    </xf>
    <xf numFmtId="0" fontId="2" fillId="0" borderId="24" xfId="42" applyFont="1" applyBorder="1" applyAlignment="1">
      <alignment horizontal="center"/>
      <protection/>
    </xf>
    <xf numFmtId="0" fontId="1" fillId="0" borderId="0" xfId="44" applyFont="1" applyAlignment="1">
      <alignment horizontal="center"/>
      <protection/>
    </xf>
    <xf numFmtId="0" fontId="1" fillId="0" borderId="32" xfId="44" applyFont="1" applyBorder="1" applyAlignment="1">
      <alignment horizontal="center"/>
      <protection/>
    </xf>
    <xf numFmtId="0" fontId="1" fillId="0" borderId="30" xfId="44" applyFont="1" applyBorder="1" applyAlignment="1">
      <alignment horizontal="center"/>
      <protection/>
    </xf>
    <xf numFmtId="0" fontId="1" fillId="0" borderId="37" xfId="44" applyFont="1" applyBorder="1" applyAlignment="1">
      <alignment horizontal="center"/>
      <protection/>
    </xf>
    <xf numFmtId="0" fontId="1" fillId="0" borderId="32" xfId="34" applyFont="1" applyBorder="1" applyAlignment="1">
      <alignment horizontal="center"/>
      <protection/>
    </xf>
    <xf numFmtId="0" fontId="3" fillId="0" borderId="0" xfId="43" applyFont="1" applyAlignment="1">
      <alignment/>
      <protection/>
    </xf>
    <xf numFmtId="0" fontId="3" fillId="0" borderId="0" xfId="43" applyFont="1" applyAlignment="1">
      <alignment horizontal="left"/>
      <protection/>
    </xf>
    <xf numFmtId="0" fontId="13" fillId="0" borderId="0" xfId="43" applyFont="1" applyAlignment="1">
      <alignment horizontal="center"/>
      <protection/>
    </xf>
    <xf numFmtId="0" fontId="14" fillId="0" borderId="0" xfId="43" applyFont="1" applyAlignment="1">
      <alignment horizontal="center"/>
      <protection/>
    </xf>
    <xf numFmtId="0" fontId="14" fillId="0" borderId="32" xfId="43" applyFont="1" applyBorder="1" applyAlignment="1">
      <alignment horizontal="center"/>
      <protection/>
    </xf>
    <xf numFmtId="49" fontId="1" fillId="0" borderId="0" xfId="36" applyNumberFormat="1" applyFont="1" applyAlignment="1">
      <alignment horizontal="center"/>
      <protection/>
    </xf>
    <xf numFmtId="49" fontId="1" fillId="0" borderId="24" xfId="36" applyNumberFormat="1" applyFont="1" applyBorder="1" applyAlignment="1">
      <alignment horizontal="center"/>
      <protection/>
    </xf>
    <xf numFmtId="0" fontId="15" fillId="0" borderId="0" xfId="35" applyFont="1" applyAlignment="1">
      <alignment horizontal="center"/>
      <protection/>
    </xf>
    <xf numFmtId="0" fontId="16" fillId="0" borderId="0" xfId="35" applyFont="1" applyAlignment="1">
      <alignment horizontal="center"/>
      <protection/>
    </xf>
    <xf numFmtId="0" fontId="16" fillId="0" borderId="32" xfId="35" applyFont="1" applyBorder="1" applyAlignment="1">
      <alignment horizontal="center"/>
      <protection/>
    </xf>
    <xf numFmtId="0" fontId="1" fillId="0" borderId="0" xfId="38" applyFont="1" applyAlignment="1">
      <alignment horizontal="center"/>
      <protection/>
    </xf>
    <xf numFmtId="0" fontId="1" fillId="0" borderId="32" xfId="38" applyFont="1" applyBorder="1" applyAlignment="1">
      <alignment horizontal="center"/>
      <protection/>
    </xf>
    <xf numFmtId="0" fontId="1" fillId="0" borderId="0" xfId="37" applyFont="1" applyAlignment="1">
      <alignment horizontal="center"/>
      <protection/>
    </xf>
    <xf numFmtId="0" fontId="11" fillId="0" borderId="0" xfId="0" applyFont="1" applyAlignment="1">
      <alignment horizontal="center"/>
    </xf>
  </cellXfs>
  <cellStyles count="32">
    <cellStyle name="Normal" xfId="0"/>
    <cellStyle name="Comma" xfId="15"/>
    <cellStyle name="Comma [0]" xfId="16"/>
    <cellStyle name="เครื่องหมายจุลภาค_Sheet1" xfId="17"/>
    <cellStyle name="เครื่องหมายจุลภาค_Sheet1_Sheet11" xfId="18"/>
    <cellStyle name="เครื่องหมายจุลภาค_Sheet10" xfId="19"/>
    <cellStyle name="เครื่องหมายจุลภาค_Sheet11" xfId="20"/>
    <cellStyle name="เครื่องหมายจุลภาค_Sheet12" xfId="21"/>
    <cellStyle name="เครื่องหมายจุลภาค_Sheet13" xfId="22"/>
    <cellStyle name="เครื่องหมายจุลภาค_Sheet14" xfId="23"/>
    <cellStyle name="เครื่องหมายจุลภาค_Sheet2" xfId="24"/>
    <cellStyle name="เครื่องหมายจุลภาค_Sheet3" xfId="25"/>
    <cellStyle name="เครื่องหมายจุลภาค_Sheet6" xfId="26"/>
    <cellStyle name="เครื่องหมายจุลภาค_Sheet7" xfId="27"/>
    <cellStyle name="เครื่องหมายจุลภาค_Sheet8" xfId="28"/>
    <cellStyle name="เครื่องหมายจุลภาค_Sheet9" xfId="29"/>
    <cellStyle name="Currency" xfId="30"/>
    <cellStyle name="Currency [0]" xfId="31"/>
    <cellStyle name="ปกติ_Sheet1" xfId="32"/>
    <cellStyle name="ปกติ_Sheet1_Sheet11" xfId="33"/>
    <cellStyle name="ปกติ_Sheet10" xfId="34"/>
    <cellStyle name="ปกติ_Sheet11" xfId="35"/>
    <cellStyle name="ปกติ_Sheet12" xfId="36"/>
    <cellStyle name="ปกติ_Sheet13" xfId="37"/>
    <cellStyle name="ปกติ_Sheet14" xfId="38"/>
    <cellStyle name="ปกติ_Sheet2" xfId="39"/>
    <cellStyle name="ปกติ_Sheet3" xfId="40"/>
    <cellStyle name="ปกติ_Sheet6" xfId="41"/>
    <cellStyle name="ปกติ_Sheet7" xfId="42"/>
    <cellStyle name="ปกติ_Sheet8" xfId="43"/>
    <cellStyle name="ปกติ_Sheet9" xfId="44"/>
    <cellStyle name="Percent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SheetLayoutView="100" workbookViewId="0" topLeftCell="A4">
      <selection activeCell="B35" sqref="B35"/>
    </sheetView>
  </sheetViews>
  <sheetFormatPr defaultColWidth="9.140625" defaultRowHeight="12.75"/>
  <cols>
    <col min="2" max="2" width="36.57421875" style="0" customWidth="1"/>
    <col min="3" max="3" width="13.8515625" style="48" customWidth="1"/>
    <col min="4" max="4" width="14.7109375" style="48" customWidth="1"/>
    <col min="6" max="6" width="28.7109375" style="0" customWidth="1"/>
    <col min="7" max="7" width="14.8515625" style="48" customWidth="1"/>
    <col min="8" max="8" width="15.00390625" style="48" customWidth="1"/>
    <col min="10" max="10" width="12.28125" style="0" customWidth="1"/>
    <col min="11" max="11" width="12.00390625" style="0" bestFit="1" customWidth="1"/>
  </cols>
  <sheetData>
    <row r="1" spans="1:12" ht="23.25">
      <c r="A1" s="400" t="s">
        <v>0</v>
      </c>
      <c r="B1" s="400"/>
      <c r="C1" s="400"/>
      <c r="D1" s="400"/>
      <c r="E1" s="400"/>
      <c r="F1" s="400"/>
      <c r="G1" s="400"/>
      <c r="H1" s="401"/>
      <c r="I1" s="1"/>
      <c r="J1" s="1"/>
      <c r="K1" s="2"/>
      <c r="L1" s="3"/>
    </row>
    <row r="2" spans="1:12" ht="23.25">
      <c r="A2" s="400" t="s">
        <v>1</v>
      </c>
      <c r="B2" s="400"/>
      <c r="C2" s="400"/>
      <c r="D2" s="400"/>
      <c r="E2" s="400"/>
      <c r="F2" s="400"/>
      <c r="G2" s="400"/>
      <c r="H2" s="401"/>
      <c r="I2" s="1"/>
      <c r="J2" s="1"/>
      <c r="K2" s="2"/>
      <c r="L2" s="3"/>
    </row>
    <row r="3" spans="1:12" ht="23.25">
      <c r="A3" s="400" t="s">
        <v>476</v>
      </c>
      <c r="B3" s="400"/>
      <c r="C3" s="400"/>
      <c r="D3" s="400"/>
      <c r="E3" s="400"/>
      <c r="F3" s="400"/>
      <c r="G3" s="400"/>
      <c r="H3" s="401"/>
      <c r="I3" s="1"/>
      <c r="J3" s="1"/>
      <c r="K3" s="2"/>
      <c r="L3" s="3"/>
    </row>
    <row r="4" spans="1:12" ht="23.25">
      <c r="A4" s="402" t="s">
        <v>2</v>
      </c>
      <c r="B4" s="403"/>
      <c r="C4" s="4"/>
      <c r="D4" s="5"/>
      <c r="E4" s="404" t="s">
        <v>3</v>
      </c>
      <c r="F4" s="405"/>
      <c r="G4" s="5"/>
      <c r="H4" s="5"/>
      <c r="I4" s="1"/>
      <c r="J4" s="1"/>
      <c r="K4" s="2"/>
      <c r="L4" s="3"/>
    </row>
    <row r="5" spans="1:12" ht="21.75" thickBot="1">
      <c r="A5" s="394" t="s">
        <v>4</v>
      </c>
      <c r="B5" s="395"/>
      <c r="C5" s="6"/>
      <c r="D5" s="7">
        <v>22130047.98</v>
      </c>
      <c r="E5" s="396" t="s">
        <v>5</v>
      </c>
      <c r="F5" s="396"/>
      <c r="G5" s="8"/>
      <c r="H5" s="7">
        <v>22130047.98</v>
      </c>
      <c r="I5" s="9"/>
      <c r="J5" s="9"/>
      <c r="K5" s="2"/>
      <c r="L5" s="3"/>
    </row>
    <row r="6" spans="1:12" ht="21.75" thickTop="1">
      <c r="A6" s="10"/>
      <c r="B6" s="11" t="s">
        <v>6</v>
      </c>
      <c r="C6" s="12"/>
      <c r="D6" s="13">
        <v>1512450</v>
      </c>
      <c r="E6" s="13" t="s">
        <v>7</v>
      </c>
      <c r="F6" s="13"/>
      <c r="G6" s="13"/>
      <c r="H6" s="13">
        <v>2226159</v>
      </c>
      <c r="I6" s="2"/>
      <c r="J6" s="2">
        <v>16300</v>
      </c>
      <c r="K6" s="2">
        <v>37000</v>
      </c>
      <c r="L6" s="3"/>
    </row>
    <row r="7" spans="1:12" ht="21">
      <c r="A7" s="14"/>
      <c r="B7" s="15" t="s">
        <v>8</v>
      </c>
      <c r="C7" s="16"/>
      <c r="D7" s="17">
        <v>0</v>
      </c>
      <c r="E7" s="17" t="s">
        <v>9</v>
      </c>
      <c r="F7" s="17"/>
      <c r="G7" s="17"/>
      <c r="H7" s="17"/>
      <c r="I7" s="2"/>
      <c r="J7" s="2">
        <v>368803.68</v>
      </c>
      <c r="K7" s="2">
        <v>25000</v>
      </c>
      <c r="L7" s="3"/>
    </row>
    <row r="8" spans="1:12" ht="21">
      <c r="A8" s="14"/>
      <c r="B8" s="15" t="s">
        <v>10</v>
      </c>
      <c r="C8" s="16"/>
      <c r="D8" s="17">
        <v>0</v>
      </c>
      <c r="E8" s="18" t="s">
        <v>11</v>
      </c>
      <c r="F8" s="15" t="s">
        <v>12</v>
      </c>
      <c r="G8" s="17">
        <v>9514.12</v>
      </c>
      <c r="H8" s="17"/>
      <c r="I8" s="2"/>
      <c r="J8" s="2">
        <v>198307.8</v>
      </c>
      <c r="K8" s="2">
        <v>2500</v>
      </c>
      <c r="L8" s="3"/>
    </row>
    <row r="9" spans="1:12" ht="21">
      <c r="A9" s="14"/>
      <c r="B9" s="15" t="s">
        <v>13</v>
      </c>
      <c r="C9" s="16"/>
      <c r="D9" s="17">
        <v>51.41</v>
      </c>
      <c r="E9" s="18" t="s">
        <v>11</v>
      </c>
      <c r="F9" s="15" t="s">
        <v>14</v>
      </c>
      <c r="G9" s="17">
        <v>228325.21</v>
      </c>
      <c r="H9" s="17"/>
      <c r="I9" s="2"/>
      <c r="J9" s="2">
        <v>583411.48</v>
      </c>
      <c r="K9" s="2">
        <v>2500</v>
      </c>
      <c r="L9" s="3"/>
    </row>
    <row r="10" spans="1:12" ht="21">
      <c r="A10" s="14"/>
      <c r="B10" s="15" t="s">
        <v>15</v>
      </c>
      <c r="C10" s="16"/>
      <c r="D10" s="17">
        <v>18612</v>
      </c>
      <c r="E10" s="18" t="s">
        <v>11</v>
      </c>
      <c r="F10" s="15" t="s">
        <v>16</v>
      </c>
      <c r="G10" s="17">
        <v>4278.32</v>
      </c>
      <c r="H10" s="17"/>
      <c r="I10" s="2"/>
      <c r="J10" s="2"/>
      <c r="K10" s="2">
        <v>39000</v>
      </c>
      <c r="L10" s="3"/>
    </row>
    <row r="11" spans="1:12" ht="21">
      <c r="A11" s="14"/>
      <c r="B11" s="15" t="s">
        <v>17</v>
      </c>
      <c r="C11" s="16"/>
      <c r="D11" s="17">
        <v>1620</v>
      </c>
      <c r="E11" s="18" t="s">
        <v>11</v>
      </c>
      <c r="F11" s="15" t="s">
        <v>18</v>
      </c>
      <c r="G11" s="19">
        <v>8717.81</v>
      </c>
      <c r="H11" s="19"/>
      <c r="I11" s="2"/>
      <c r="J11" s="2">
        <v>1090</v>
      </c>
      <c r="K11" s="2">
        <v>1900000</v>
      </c>
      <c r="L11" s="3"/>
    </row>
    <row r="12" spans="1:12" ht="21">
      <c r="A12" s="14"/>
      <c r="B12" s="15" t="s">
        <v>19</v>
      </c>
      <c r="C12" s="16"/>
      <c r="D12" s="17">
        <v>0</v>
      </c>
      <c r="E12" s="18"/>
      <c r="F12" s="20"/>
      <c r="G12" s="21"/>
      <c r="H12" s="21">
        <f>G8+G9+G10+G11</f>
        <v>250835.46</v>
      </c>
      <c r="I12" s="2"/>
      <c r="J12" s="2"/>
      <c r="K12" s="2"/>
      <c r="L12" s="3"/>
    </row>
    <row r="13" spans="1:12" ht="21">
      <c r="A13" s="14"/>
      <c r="B13" s="15" t="s">
        <v>20</v>
      </c>
      <c r="C13" s="16"/>
      <c r="D13" s="17">
        <v>8337</v>
      </c>
      <c r="E13" s="14" t="s">
        <v>21</v>
      </c>
      <c r="F13" s="15"/>
      <c r="G13" s="13"/>
      <c r="H13" s="13">
        <v>7746</v>
      </c>
      <c r="I13" s="2"/>
      <c r="J13" s="2">
        <v>14160</v>
      </c>
      <c r="K13" s="2">
        <v>8000</v>
      </c>
      <c r="L13" s="3"/>
    </row>
    <row r="14" spans="1:12" ht="21">
      <c r="A14" s="14"/>
      <c r="B14" s="15"/>
      <c r="C14" s="16"/>
      <c r="D14" s="17"/>
      <c r="E14" s="14" t="s">
        <v>22</v>
      </c>
      <c r="F14" s="15"/>
      <c r="G14" s="17"/>
      <c r="H14" s="17">
        <v>1519007</v>
      </c>
      <c r="I14" s="2"/>
      <c r="J14" s="22">
        <v>9600</v>
      </c>
      <c r="K14" s="2">
        <v>2014000</v>
      </c>
      <c r="L14" s="3"/>
    </row>
    <row r="15" spans="1:12" ht="21">
      <c r="A15" s="14" t="s">
        <v>23</v>
      </c>
      <c r="B15" s="15"/>
      <c r="C15" s="16"/>
      <c r="D15" s="17"/>
      <c r="E15" s="14" t="s">
        <v>24</v>
      </c>
      <c r="F15" s="15"/>
      <c r="G15" s="17"/>
      <c r="H15" s="17">
        <v>606673.34</v>
      </c>
      <c r="I15" s="2"/>
      <c r="J15" s="22">
        <v>9600</v>
      </c>
      <c r="K15" s="2"/>
      <c r="L15" s="3"/>
    </row>
    <row r="16" spans="1:12" ht="21">
      <c r="A16" s="14"/>
      <c r="B16" s="15" t="s">
        <v>25</v>
      </c>
      <c r="C16" s="16">
        <v>0</v>
      </c>
      <c r="D16" s="17"/>
      <c r="E16" s="14" t="s">
        <v>26</v>
      </c>
      <c r="F16" s="15"/>
      <c r="G16" s="17"/>
      <c r="H16" s="17">
        <v>96844.83</v>
      </c>
      <c r="I16" s="2"/>
      <c r="J16" s="2">
        <v>14400</v>
      </c>
      <c r="K16" s="3"/>
      <c r="L16" s="3"/>
    </row>
    <row r="17" spans="1:12" ht="21">
      <c r="A17" s="14"/>
      <c r="B17" s="15" t="s">
        <v>477</v>
      </c>
      <c r="C17" s="17">
        <v>1585625.4</v>
      </c>
      <c r="D17" s="17"/>
      <c r="E17" s="14" t="s">
        <v>27</v>
      </c>
      <c r="F17" s="15"/>
      <c r="G17" s="17"/>
      <c r="H17" s="17">
        <v>15318.62</v>
      </c>
      <c r="I17" s="23"/>
      <c r="J17" s="23">
        <v>6240</v>
      </c>
      <c r="K17" s="3"/>
      <c r="L17" s="3"/>
    </row>
    <row r="18" spans="1:12" ht="21">
      <c r="A18" s="24"/>
      <c r="B18" s="15" t="s">
        <v>28</v>
      </c>
      <c r="C18" s="17">
        <v>10085850.96</v>
      </c>
      <c r="D18" s="26"/>
      <c r="E18" s="14"/>
      <c r="F18" s="15"/>
      <c r="G18" s="17"/>
      <c r="H18" s="17"/>
      <c r="I18" s="27"/>
      <c r="J18" s="27">
        <v>55090</v>
      </c>
      <c r="K18" s="3"/>
      <c r="L18" s="3"/>
    </row>
    <row r="19" spans="1:12" ht="21">
      <c r="A19" s="28"/>
      <c r="B19" s="15" t="s">
        <v>478</v>
      </c>
      <c r="C19" s="17">
        <v>556923.81</v>
      </c>
      <c r="D19" s="29"/>
      <c r="E19" s="24"/>
      <c r="F19" s="25"/>
      <c r="G19" s="26"/>
      <c r="H19" s="26"/>
      <c r="I19" s="2"/>
      <c r="J19" s="2"/>
      <c r="K19" s="3"/>
      <c r="L19" s="3"/>
    </row>
    <row r="20" spans="1:12" ht="21">
      <c r="A20" s="14"/>
      <c r="B20" s="15" t="s">
        <v>29</v>
      </c>
      <c r="C20" s="17">
        <v>893353.62</v>
      </c>
      <c r="D20" s="17"/>
      <c r="E20" s="397"/>
      <c r="F20" s="398"/>
      <c r="G20" s="29"/>
      <c r="H20" s="29"/>
      <c r="I20" s="2"/>
      <c r="J20" s="2"/>
      <c r="K20" s="3"/>
      <c r="L20" s="3"/>
    </row>
    <row r="21" spans="1:12" ht="21">
      <c r="A21" s="14"/>
      <c r="B21" s="15" t="s">
        <v>30</v>
      </c>
      <c r="C21" s="17">
        <v>9708.83</v>
      </c>
      <c r="D21" s="17"/>
      <c r="E21" s="14"/>
      <c r="F21" s="15"/>
      <c r="G21" s="17"/>
      <c r="H21" s="17"/>
      <c r="I21" s="2"/>
      <c r="J21" s="2"/>
      <c r="K21" s="3"/>
      <c r="L21" s="3"/>
    </row>
    <row r="22" spans="1:12" ht="21">
      <c r="A22" s="14"/>
      <c r="B22" s="15" t="s">
        <v>31</v>
      </c>
      <c r="C22" s="17">
        <v>190049.79</v>
      </c>
      <c r="D22" s="19"/>
      <c r="E22" s="14"/>
      <c r="F22" s="15"/>
      <c r="G22" s="17"/>
      <c r="H22" s="17"/>
      <c r="I22" s="2"/>
      <c r="J22" s="2"/>
      <c r="K22" s="3"/>
      <c r="L22" s="3"/>
    </row>
    <row r="23" spans="1:12" ht="21.75" thickBot="1">
      <c r="A23" s="14"/>
      <c r="B23" s="38" t="s">
        <v>32</v>
      </c>
      <c r="C23" s="19">
        <v>611377.53</v>
      </c>
      <c r="D23" s="40">
        <f>C17+C18+C19+C20+C21+C22+C23</f>
        <v>13932889.94</v>
      </c>
      <c r="E23" s="385"/>
      <c r="F23" s="38"/>
      <c r="G23" s="19"/>
      <c r="H23" s="19"/>
      <c r="I23" s="2"/>
      <c r="J23" s="2"/>
      <c r="K23" s="3"/>
      <c r="L23" s="3"/>
    </row>
    <row r="24" spans="1:12" ht="21.75" thickTop="1">
      <c r="A24" s="42"/>
      <c r="B24" s="386"/>
      <c r="C24" s="386"/>
      <c r="D24" s="22"/>
      <c r="E24" s="386"/>
      <c r="F24" s="386"/>
      <c r="G24" s="386"/>
      <c r="H24" s="386"/>
      <c r="I24" s="2"/>
      <c r="J24" s="2"/>
      <c r="K24" s="3"/>
      <c r="L24" s="3"/>
    </row>
    <row r="25" spans="1:12" ht="21">
      <c r="A25" s="22"/>
      <c r="B25" s="22"/>
      <c r="C25" s="22"/>
      <c r="D25" s="22"/>
      <c r="E25" s="22"/>
      <c r="F25" s="22"/>
      <c r="G25" s="22"/>
      <c r="H25" s="22"/>
      <c r="I25" s="2"/>
      <c r="J25" s="2"/>
      <c r="K25" s="3"/>
      <c r="L25" s="3"/>
    </row>
    <row r="26" spans="1:12" ht="21">
      <c r="A26" s="30"/>
      <c r="B26" s="31"/>
      <c r="C26" s="30"/>
      <c r="D26" s="32"/>
      <c r="E26" s="32" t="s">
        <v>33</v>
      </c>
      <c r="F26" s="32"/>
      <c r="G26" s="32"/>
      <c r="H26" s="33">
        <v>6147651.45</v>
      </c>
      <c r="I26" s="2"/>
      <c r="J26" s="2">
        <v>9500</v>
      </c>
      <c r="K26" s="3"/>
      <c r="L26" s="3"/>
    </row>
    <row r="27" spans="1:12" ht="21">
      <c r="A27" s="34"/>
      <c r="B27" s="35"/>
      <c r="C27" s="384"/>
      <c r="D27" s="21"/>
      <c r="E27" s="36" t="s">
        <v>34</v>
      </c>
      <c r="F27" s="11" t="s">
        <v>35</v>
      </c>
      <c r="G27" s="13">
        <v>2027299.21</v>
      </c>
      <c r="H27" s="17"/>
      <c r="I27" s="2"/>
      <c r="J27" s="2">
        <v>889200</v>
      </c>
      <c r="K27" s="3"/>
      <c r="L27" s="3"/>
    </row>
    <row r="28" spans="1:12" ht="21">
      <c r="A28" s="10"/>
      <c r="B28" s="11"/>
      <c r="C28" s="12"/>
      <c r="D28" s="10"/>
      <c r="E28" s="14"/>
      <c r="F28" s="15" t="s">
        <v>36</v>
      </c>
      <c r="G28" s="17">
        <v>1614.5</v>
      </c>
      <c r="H28" s="15"/>
      <c r="I28" s="2"/>
      <c r="J28" s="2">
        <v>34440</v>
      </c>
      <c r="K28" s="3"/>
      <c r="L28" s="3"/>
    </row>
    <row r="29" spans="1:12" ht="21">
      <c r="A29" s="14"/>
      <c r="B29" s="15"/>
      <c r="C29" s="16"/>
      <c r="D29" s="17"/>
      <c r="E29" s="14"/>
      <c r="F29" s="15" t="s">
        <v>37</v>
      </c>
      <c r="G29" s="17">
        <v>8822</v>
      </c>
      <c r="H29" s="17"/>
      <c r="I29" s="2"/>
      <c r="J29" s="2">
        <v>34440</v>
      </c>
      <c r="K29" s="3"/>
      <c r="L29" s="3"/>
    </row>
    <row r="30" spans="1:12" ht="21">
      <c r="A30" s="14"/>
      <c r="B30" s="15"/>
      <c r="C30" s="16"/>
      <c r="D30" s="17"/>
      <c r="E30" s="14"/>
      <c r="F30" s="15" t="s">
        <v>38</v>
      </c>
      <c r="G30" s="17">
        <v>22948.38</v>
      </c>
      <c r="H30" s="17">
        <f>G27+G28+G29+G30</f>
        <v>2060684.0899999999</v>
      </c>
      <c r="I30" s="2"/>
      <c r="J30" s="2">
        <v>34440</v>
      </c>
      <c r="K30" s="3"/>
      <c r="L30" s="3"/>
    </row>
    <row r="31" spans="1:12" ht="21">
      <c r="A31" s="14"/>
      <c r="B31" s="15"/>
      <c r="C31" s="16"/>
      <c r="D31" s="17"/>
      <c r="E31" s="14"/>
      <c r="F31" s="15"/>
      <c r="G31" s="17"/>
      <c r="H31" s="17"/>
      <c r="I31" s="2"/>
      <c r="J31" s="2">
        <v>34440</v>
      </c>
      <c r="K31" s="3"/>
      <c r="L31" s="3"/>
    </row>
    <row r="32" spans="1:12" ht="21">
      <c r="A32" s="14"/>
      <c r="B32" s="15"/>
      <c r="C32" s="16"/>
      <c r="D32" s="17"/>
      <c r="E32" s="37" t="s">
        <v>39</v>
      </c>
      <c r="F32" s="15" t="s">
        <v>40</v>
      </c>
      <c r="G32" s="17">
        <v>1142750</v>
      </c>
      <c r="H32" s="17"/>
      <c r="I32" s="2"/>
      <c r="J32" s="2">
        <v>106290</v>
      </c>
      <c r="K32" s="3"/>
      <c r="L32" s="3"/>
    </row>
    <row r="33" spans="1:12" ht="21">
      <c r="A33" s="14"/>
      <c r="B33" s="15"/>
      <c r="C33" s="16"/>
      <c r="D33" s="17"/>
      <c r="E33" s="14"/>
      <c r="F33" s="15" t="s">
        <v>41</v>
      </c>
      <c r="G33" s="17">
        <v>506824.8</v>
      </c>
      <c r="H33" s="17"/>
      <c r="I33" s="2"/>
      <c r="J33" s="2">
        <v>0</v>
      </c>
      <c r="K33" s="3"/>
      <c r="L33" s="3"/>
    </row>
    <row r="34" spans="1:12" ht="21">
      <c r="A34" s="14"/>
      <c r="B34" s="15"/>
      <c r="C34" s="16"/>
      <c r="D34" s="17"/>
      <c r="E34" s="37"/>
      <c r="F34" s="15" t="s">
        <v>42</v>
      </c>
      <c r="G34" s="17">
        <v>0</v>
      </c>
      <c r="H34" s="17">
        <f>G32+G33+G34</f>
        <v>1649574.8</v>
      </c>
      <c r="I34" s="2"/>
      <c r="J34" s="21">
        <v>0</v>
      </c>
      <c r="K34" s="3"/>
      <c r="L34" s="3"/>
    </row>
    <row r="35" spans="1:12" ht="21">
      <c r="A35" s="14"/>
      <c r="B35" s="15"/>
      <c r="C35" s="16"/>
      <c r="D35" s="14"/>
      <c r="E35" s="14"/>
      <c r="F35" s="15"/>
      <c r="G35" s="17"/>
      <c r="H35" s="17"/>
      <c r="I35" s="2"/>
      <c r="J35" s="21">
        <v>0</v>
      </c>
      <c r="K35" s="3"/>
      <c r="L35" s="3"/>
    </row>
    <row r="36" spans="1:12" ht="21">
      <c r="A36" s="14"/>
      <c r="B36" s="15"/>
      <c r="C36" s="16"/>
      <c r="D36" s="17"/>
      <c r="E36" s="14" t="s">
        <v>43</v>
      </c>
      <c r="F36" s="15"/>
      <c r="G36" s="17"/>
      <c r="H36" s="17">
        <f>H26+H30-H34</f>
        <v>6558760.74</v>
      </c>
      <c r="I36" s="2"/>
      <c r="J36" s="2">
        <v>0</v>
      </c>
      <c r="K36" s="3"/>
      <c r="L36" s="3"/>
    </row>
    <row r="37" spans="1:12" ht="21">
      <c r="A37" s="14"/>
      <c r="B37" s="15"/>
      <c r="C37" s="16"/>
      <c r="D37" s="17"/>
      <c r="E37" s="14"/>
      <c r="F37" s="15"/>
      <c r="G37" s="17"/>
      <c r="H37" s="17"/>
      <c r="I37" s="2"/>
      <c r="J37" s="2"/>
      <c r="K37" s="3"/>
      <c r="L37" s="3"/>
    </row>
    <row r="38" spans="1:12" ht="21">
      <c r="A38" s="14"/>
      <c r="B38" s="15"/>
      <c r="C38" s="382"/>
      <c r="D38" s="19"/>
      <c r="E38" s="37" t="s">
        <v>34</v>
      </c>
      <c r="F38" s="38" t="s">
        <v>44</v>
      </c>
      <c r="G38" s="19"/>
      <c r="H38" s="19">
        <v>4192615.36</v>
      </c>
      <c r="I38" s="2"/>
      <c r="J38" s="2">
        <v>3685790.56</v>
      </c>
      <c r="K38" s="3"/>
      <c r="L38" s="3"/>
    </row>
    <row r="39" spans="1:12" ht="21.75" thickBot="1">
      <c r="A39" s="14"/>
      <c r="B39" s="15"/>
      <c r="C39" s="383"/>
      <c r="D39" s="41">
        <f>D5+D6+D7+D8+D9+D10+D11+D13+D12+D23</f>
        <v>37604008.33</v>
      </c>
      <c r="E39" s="39" t="s">
        <v>45</v>
      </c>
      <c r="F39" s="15"/>
      <c r="G39" s="40"/>
      <c r="H39" s="41">
        <f>H5+H6+H12+H13+H14+H15+H16+H17+H18+H36+H38</f>
        <v>37604008.33</v>
      </c>
      <c r="I39" s="2"/>
      <c r="J39" s="2">
        <v>506824.8</v>
      </c>
      <c r="K39" s="3"/>
      <c r="L39" s="3"/>
    </row>
    <row r="40" spans="1:12" ht="21.75" thickTop="1">
      <c r="A40" s="2"/>
      <c r="B40" s="42"/>
      <c r="C40" s="43"/>
      <c r="D40" s="44"/>
      <c r="E40" s="2"/>
      <c r="F40" s="22"/>
      <c r="G40" s="22"/>
      <c r="H40" s="22"/>
      <c r="I40" s="2"/>
      <c r="J40" s="2">
        <f>SUM(J38:J39)</f>
        <v>4192615.36</v>
      </c>
      <c r="K40" s="3"/>
      <c r="L40" s="3"/>
    </row>
    <row r="41" spans="1:12" ht="21">
      <c r="A41" s="2"/>
      <c r="B41" s="22"/>
      <c r="C41" s="43"/>
      <c r="D41" s="2"/>
      <c r="E41" s="2"/>
      <c r="F41" s="22"/>
      <c r="G41" s="22"/>
      <c r="H41" s="22"/>
      <c r="I41" s="2"/>
      <c r="J41" s="2"/>
      <c r="K41" s="3"/>
      <c r="L41" s="3"/>
    </row>
    <row r="42" spans="1:12" ht="21">
      <c r="A42" s="2"/>
      <c r="B42" s="2"/>
      <c r="C42" s="45"/>
      <c r="D42" s="2"/>
      <c r="E42" s="2"/>
      <c r="F42" s="22"/>
      <c r="G42" s="22"/>
      <c r="H42" s="22"/>
      <c r="I42" s="2"/>
      <c r="J42" s="2"/>
      <c r="K42" s="3"/>
      <c r="L42" s="3"/>
    </row>
    <row r="43" spans="1:12" ht="21">
      <c r="A43" s="399"/>
      <c r="B43" s="399"/>
      <c r="C43" s="399"/>
      <c r="D43" s="399"/>
      <c r="E43" s="399"/>
      <c r="F43" s="399"/>
      <c r="G43" s="399"/>
      <c r="H43" s="399"/>
      <c r="I43" s="2"/>
      <c r="J43" s="2"/>
      <c r="K43" s="3"/>
      <c r="L43" s="3"/>
    </row>
    <row r="44" spans="1:12" ht="21">
      <c r="A44" s="392"/>
      <c r="B44" s="392"/>
      <c r="C44" s="392"/>
      <c r="D44" s="392"/>
      <c r="E44" s="392"/>
      <c r="F44" s="392"/>
      <c r="G44" s="392"/>
      <c r="H44" s="392"/>
      <c r="I44" s="2"/>
      <c r="J44" s="2"/>
      <c r="K44" s="3"/>
      <c r="L44" s="3"/>
    </row>
    <row r="45" spans="1:12" ht="21">
      <c r="A45" s="392"/>
      <c r="B45" s="392"/>
      <c r="C45" s="392"/>
      <c r="D45" s="392"/>
      <c r="E45" s="392"/>
      <c r="F45" s="392"/>
      <c r="G45" s="392"/>
      <c r="H45" s="392"/>
      <c r="I45" s="2"/>
      <c r="J45" s="2"/>
      <c r="K45" s="3"/>
      <c r="L45" s="3"/>
    </row>
    <row r="46" spans="1:12" ht="21">
      <c r="A46" s="393"/>
      <c r="B46" s="393"/>
      <c r="C46" s="393"/>
      <c r="D46" s="393"/>
      <c r="E46" s="393"/>
      <c r="F46" s="393"/>
      <c r="G46" s="393"/>
      <c r="H46" s="393"/>
      <c r="I46" s="2"/>
      <c r="J46" s="2"/>
      <c r="K46" s="3"/>
      <c r="L46" s="3"/>
    </row>
    <row r="47" spans="1:12" ht="21">
      <c r="A47" s="2"/>
      <c r="B47" s="2"/>
      <c r="C47" s="46"/>
      <c r="D47" s="47"/>
      <c r="E47" s="3"/>
      <c r="F47" s="3"/>
      <c r="G47" s="47"/>
      <c r="H47" s="47"/>
      <c r="I47" s="3"/>
      <c r="J47" s="3"/>
      <c r="K47" s="3"/>
      <c r="L47" s="3"/>
    </row>
    <row r="48" spans="1:12" ht="18">
      <c r="A48" s="3"/>
      <c r="B48" s="3"/>
      <c r="C48" s="47"/>
      <c r="D48" s="47"/>
      <c r="E48" s="3"/>
      <c r="F48" s="3"/>
      <c r="G48" s="47"/>
      <c r="H48" s="47"/>
      <c r="I48" s="3"/>
      <c r="J48" s="3"/>
      <c r="K48" s="3"/>
      <c r="L48" s="3"/>
    </row>
    <row r="49" spans="1:12" ht="18">
      <c r="A49" s="3"/>
      <c r="B49" s="3"/>
      <c r="C49" s="47"/>
      <c r="D49" s="47"/>
      <c r="E49" s="3"/>
      <c r="F49" s="3"/>
      <c r="G49" s="47"/>
      <c r="H49" s="47"/>
      <c r="I49" s="3"/>
      <c r="J49" s="3"/>
      <c r="K49" s="3"/>
      <c r="L49" s="3"/>
    </row>
    <row r="50" spans="1:12" ht="18">
      <c r="A50" s="3"/>
      <c r="B50" s="3"/>
      <c r="C50" s="47"/>
      <c r="D50" s="47"/>
      <c r="E50" s="3"/>
      <c r="F50" s="3"/>
      <c r="G50" s="47"/>
      <c r="H50" s="47"/>
      <c r="I50" s="3"/>
      <c r="J50" s="3"/>
      <c r="K50" s="3"/>
      <c r="L50" s="3"/>
    </row>
    <row r="51" spans="1:12" ht="18">
      <c r="A51" s="3"/>
      <c r="B51" s="3"/>
      <c r="C51" s="47"/>
      <c r="D51" s="47"/>
      <c r="E51" s="3"/>
      <c r="F51" s="3"/>
      <c r="G51" s="47"/>
      <c r="H51" s="47"/>
      <c r="I51" s="3"/>
      <c r="J51" s="3"/>
      <c r="K51" s="3"/>
      <c r="L51" s="3"/>
    </row>
    <row r="52" spans="1:12" ht="18">
      <c r="A52" s="3"/>
      <c r="B52" s="3"/>
      <c r="C52" s="47"/>
      <c r="D52" s="47"/>
      <c r="E52" s="3"/>
      <c r="F52" s="3"/>
      <c r="G52" s="47"/>
      <c r="H52" s="47"/>
      <c r="I52" s="3"/>
      <c r="J52" s="3"/>
      <c r="K52" s="3"/>
      <c r="L52" s="3"/>
    </row>
    <row r="53" spans="1:12" ht="21">
      <c r="A53" s="3"/>
      <c r="B53" s="3"/>
      <c r="C53" s="47"/>
      <c r="D53" s="47"/>
      <c r="E53" s="3"/>
      <c r="F53" s="3"/>
      <c r="G53" s="2"/>
      <c r="H53" s="47"/>
      <c r="I53" s="3"/>
      <c r="J53" s="3"/>
      <c r="K53" s="3"/>
      <c r="L53" s="3"/>
    </row>
    <row r="54" spans="1:12" ht="21">
      <c r="A54" s="3"/>
      <c r="B54" s="3"/>
      <c r="C54" s="47"/>
      <c r="D54" s="47"/>
      <c r="E54" s="3"/>
      <c r="F54" s="3"/>
      <c r="G54" s="2"/>
      <c r="H54" s="47"/>
      <c r="I54" s="3"/>
      <c r="J54" s="3"/>
      <c r="K54" s="3"/>
      <c r="L54" s="3"/>
    </row>
    <row r="55" spans="1:12" ht="21">
      <c r="A55" s="3"/>
      <c r="B55" s="3"/>
      <c r="C55" s="47"/>
      <c r="D55" s="47"/>
      <c r="E55" s="3"/>
      <c r="F55" s="3"/>
      <c r="G55" s="2"/>
      <c r="H55" s="47"/>
      <c r="I55" s="3"/>
      <c r="J55" s="3"/>
      <c r="K55" s="3"/>
      <c r="L55" s="3"/>
    </row>
    <row r="56" spans="1:3" ht="18">
      <c r="A56" s="3"/>
      <c r="B56" s="3"/>
      <c r="C56" s="47"/>
    </row>
  </sheetData>
  <mergeCells count="12">
    <mergeCell ref="A1:H1"/>
    <mergeCell ref="A2:H2"/>
    <mergeCell ref="A3:H3"/>
    <mergeCell ref="A4:B4"/>
    <mergeCell ref="E4:F4"/>
    <mergeCell ref="A44:H44"/>
    <mergeCell ref="A45:H45"/>
    <mergeCell ref="A46:H46"/>
    <mergeCell ref="A5:B5"/>
    <mergeCell ref="E5:F5"/>
    <mergeCell ref="E20:F20"/>
    <mergeCell ref="A43:H43"/>
  </mergeCells>
  <printOptions/>
  <pageMargins left="0" right="0" top="0.7874015748031497" bottom="0" header="0" footer="0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8"/>
  <sheetViews>
    <sheetView view="pageBreakPreview" zoomScaleSheetLayoutView="100" workbookViewId="0" topLeftCell="A106">
      <selection activeCell="A122" sqref="A122"/>
    </sheetView>
  </sheetViews>
  <sheetFormatPr defaultColWidth="9.140625" defaultRowHeight="12.75"/>
  <cols>
    <col min="1" max="1" width="56.421875" style="0" bestFit="1" customWidth="1"/>
    <col min="2" max="2" width="8.57421875" style="379" bestFit="1" customWidth="1"/>
    <col min="3" max="4" width="14.00390625" style="346" bestFit="1" customWidth="1"/>
    <col min="6" max="6" width="14.00390625" style="60" bestFit="1" customWidth="1"/>
    <col min="7" max="7" width="16.57421875" style="60" customWidth="1"/>
    <col min="8" max="8" width="15.421875" style="60" customWidth="1"/>
  </cols>
  <sheetData>
    <row r="1" spans="1:10" ht="21">
      <c r="A1" s="446" t="s">
        <v>0</v>
      </c>
      <c r="B1" s="446"/>
      <c r="C1" s="446"/>
      <c r="D1" s="446"/>
      <c r="E1" s="274"/>
      <c r="F1" s="166"/>
      <c r="G1" s="166"/>
      <c r="H1" s="166"/>
      <c r="I1" s="274"/>
      <c r="J1" s="274"/>
    </row>
    <row r="2" spans="1:10" ht="21.75">
      <c r="A2" s="447" t="s">
        <v>191</v>
      </c>
      <c r="B2" s="447"/>
      <c r="C2" s="447"/>
      <c r="D2" s="447"/>
      <c r="E2" s="274"/>
      <c r="F2" s="166"/>
      <c r="G2" s="166"/>
      <c r="H2" s="166"/>
      <c r="I2" s="274"/>
      <c r="J2" s="274"/>
    </row>
    <row r="3" spans="1:10" ht="21.75">
      <c r="A3" s="448" t="s">
        <v>342</v>
      </c>
      <c r="B3" s="448"/>
      <c r="C3" s="448"/>
      <c r="D3" s="448"/>
      <c r="E3" s="274"/>
      <c r="F3" s="166"/>
      <c r="G3" s="166"/>
      <c r="H3" s="166"/>
      <c r="I3" s="274"/>
      <c r="J3" s="274"/>
    </row>
    <row r="4" spans="1:10" ht="21">
      <c r="A4" s="275" t="s">
        <v>111</v>
      </c>
      <c r="B4" s="276" t="s">
        <v>164</v>
      </c>
      <c r="C4" s="277" t="s">
        <v>114</v>
      </c>
      <c r="D4" s="277" t="s">
        <v>192</v>
      </c>
      <c r="E4" s="278"/>
      <c r="F4" s="279"/>
      <c r="G4" s="279"/>
      <c r="H4" s="279"/>
      <c r="I4" s="280"/>
      <c r="J4" s="281"/>
    </row>
    <row r="5" spans="1:10" ht="21.75">
      <c r="A5" s="282" t="s">
        <v>193</v>
      </c>
      <c r="B5" s="377"/>
      <c r="C5" s="283"/>
      <c r="D5" s="283"/>
      <c r="E5" s="284"/>
      <c r="F5" s="166"/>
      <c r="G5" s="166"/>
      <c r="H5" s="166"/>
      <c r="I5" s="274"/>
      <c r="J5" s="274"/>
    </row>
    <row r="6" spans="1:10" ht="21.75">
      <c r="A6" s="282" t="s">
        <v>194</v>
      </c>
      <c r="B6" s="285" t="s">
        <v>343</v>
      </c>
      <c r="C6" s="283"/>
      <c r="D6" s="283"/>
      <c r="E6" s="284"/>
      <c r="F6" s="166"/>
      <c r="G6" s="286"/>
      <c r="H6" s="166"/>
      <c r="I6" s="274"/>
      <c r="J6" s="274"/>
    </row>
    <row r="7" spans="1:10" ht="21.75">
      <c r="A7" s="287" t="s">
        <v>195</v>
      </c>
      <c r="B7" s="288" t="s">
        <v>344</v>
      </c>
      <c r="C7" s="289">
        <v>48000</v>
      </c>
      <c r="D7" s="289">
        <v>60967</v>
      </c>
      <c r="E7" s="284"/>
      <c r="F7" s="290"/>
      <c r="G7" s="166"/>
      <c r="H7" s="286"/>
      <c r="I7" s="291"/>
      <c r="J7" s="274"/>
    </row>
    <row r="8" spans="1:10" ht="21.75">
      <c r="A8" s="292" t="s">
        <v>196</v>
      </c>
      <c r="B8" s="288" t="s">
        <v>345</v>
      </c>
      <c r="C8" s="289">
        <v>40000</v>
      </c>
      <c r="D8" s="289">
        <v>28697.75</v>
      </c>
      <c r="E8" s="284"/>
      <c r="F8" s="290"/>
      <c r="G8" s="166"/>
      <c r="H8" s="166"/>
      <c r="I8" s="291"/>
      <c r="J8" s="274"/>
    </row>
    <row r="9" spans="1:10" ht="21.75">
      <c r="A9" s="287" t="s">
        <v>197</v>
      </c>
      <c r="B9" s="288" t="s">
        <v>346</v>
      </c>
      <c r="C9" s="289">
        <v>5000</v>
      </c>
      <c r="D9" s="289">
        <v>5298</v>
      </c>
      <c r="E9" s="284"/>
      <c r="F9" s="290"/>
      <c r="G9" s="166"/>
      <c r="H9" s="166"/>
      <c r="I9" s="291"/>
      <c r="J9" s="274"/>
    </row>
    <row r="10" spans="1:10" ht="21.75">
      <c r="A10" s="287" t="s">
        <v>198</v>
      </c>
      <c r="B10" s="288" t="s">
        <v>347</v>
      </c>
      <c r="C10" s="289">
        <v>800</v>
      </c>
      <c r="D10" s="289">
        <v>492</v>
      </c>
      <c r="E10" s="284"/>
      <c r="F10" s="290"/>
      <c r="G10" s="166"/>
      <c r="H10" s="166"/>
      <c r="I10" s="281"/>
      <c r="J10" s="274"/>
    </row>
    <row r="11" spans="1:10" ht="21.75">
      <c r="A11" s="287" t="s">
        <v>199</v>
      </c>
      <c r="B11" s="288" t="s">
        <v>348</v>
      </c>
      <c r="C11" s="289">
        <v>0</v>
      </c>
      <c r="D11" s="289"/>
      <c r="E11" s="284"/>
      <c r="F11" s="290"/>
      <c r="G11" s="166"/>
      <c r="H11" s="166"/>
      <c r="I11" s="274"/>
      <c r="J11" s="274"/>
    </row>
    <row r="12" spans="1:10" ht="21.75">
      <c r="A12" s="287" t="s">
        <v>200</v>
      </c>
      <c r="B12" s="288" t="s">
        <v>349</v>
      </c>
      <c r="C12" s="289">
        <v>0</v>
      </c>
      <c r="D12" s="289"/>
      <c r="E12" s="284"/>
      <c r="F12" s="290"/>
      <c r="G12" s="166"/>
      <c r="H12" s="166"/>
      <c r="I12" s="274"/>
      <c r="J12" s="274"/>
    </row>
    <row r="13" spans="1:10" ht="21.75">
      <c r="A13" s="287" t="s">
        <v>431</v>
      </c>
      <c r="B13" s="288"/>
      <c r="C13" s="289">
        <v>100000</v>
      </c>
      <c r="D13" s="289">
        <v>19135.66</v>
      </c>
      <c r="E13" s="284"/>
      <c r="F13" s="290"/>
      <c r="G13" s="166"/>
      <c r="H13" s="166"/>
      <c r="I13" s="274"/>
      <c r="J13" s="274"/>
    </row>
    <row r="14" spans="1:10" ht="21.75">
      <c r="A14" s="293" t="s">
        <v>201</v>
      </c>
      <c r="B14" s="288"/>
      <c r="C14" s="294">
        <f>SUM(C7:C13)</f>
        <v>193800</v>
      </c>
      <c r="D14" s="294">
        <f>SUM(D7:D13)</f>
        <v>114590.41</v>
      </c>
      <c r="E14" s="284"/>
      <c r="F14" s="290"/>
      <c r="G14" s="166"/>
      <c r="H14" s="166"/>
      <c r="I14" s="274"/>
      <c r="J14" s="274"/>
    </row>
    <row r="15" spans="1:10" ht="21.75">
      <c r="A15" s="287"/>
      <c r="B15" s="288"/>
      <c r="C15" s="289"/>
      <c r="D15" s="283"/>
      <c r="E15" s="284"/>
      <c r="F15" s="290"/>
      <c r="G15" s="166"/>
      <c r="H15" s="166"/>
      <c r="I15" s="274"/>
      <c r="J15" s="274"/>
    </row>
    <row r="16" spans="1:10" ht="21.75">
      <c r="A16" s="293" t="s">
        <v>202</v>
      </c>
      <c r="B16" s="285" t="s">
        <v>350</v>
      </c>
      <c r="C16" s="289"/>
      <c r="D16" s="283"/>
      <c r="E16" s="284"/>
      <c r="F16" s="290"/>
      <c r="G16" s="166"/>
      <c r="H16" s="166"/>
      <c r="I16" s="274"/>
      <c r="J16" s="274"/>
    </row>
    <row r="17" spans="1:10" ht="21.75">
      <c r="A17" s="287" t="s">
        <v>203</v>
      </c>
      <c r="B17" s="288" t="s">
        <v>351</v>
      </c>
      <c r="C17" s="289">
        <v>1000</v>
      </c>
      <c r="D17" s="289">
        <v>615</v>
      </c>
      <c r="E17" s="284"/>
      <c r="F17" s="286"/>
      <c r="G17" s="166"/>
      <c r="H17" s="166"/>
      <c r="I17" s="274"/>
      <c r="J17" s="274"/>
    </row>
    <row r="18" spans="1:10" ht="21.75">
      <c r="A18" s="287" t="s">
        <v>204</v>
      </c>
      <c r="B18" s="295" t="s">
        <v>352</v>
      </c>
      <c r="C18" s="289"/>
      <c r="D18" s="289"/>
      <c r="E18" s="284"/>
      <c r="F18" s="166"/>
      <c r="G18" s="166"/>
      <c r="H18" s="166"/>
      <c r="I18" s="274"/>
      <c r="J18" s="274"/>
    </row>
    <row r="19" spans="1:10" ht="21.75">
      <c r="A19" s="287" t="s">
        <v>205</v>
      </c>
      <c r="B19" s="295" t="s">
        <v>353</v>
      </c>
      <c r="C19" s="289"/>
      <c r="D19" s="289"/>
      <c r="E19" s="284"/>
      <c r="F19" s="166"/>
      <c r="G19" s="166"/>
      <c r="H19" s="166"/>
      <c r="I19" s="274"/>
      <c r="J19" s="274"/>
    </row>
    <row r="20" spans="1:10" ht="21.75">
      <c r="A20" s="287" t="s">
        <v>206</v>
      </c>
      <c r="B20" s="288" t="s">
        <v>354</v>
      </c>
      <c r="C20" s="289"/>
      <c r="D20" s="289"/>
      <c r="E20" s="284"/>
      <c r="F20" s="166"/>
      <c r="G20" s="166"/>
      <c r="H20" s="166"/>
      <c r="I20" s="274"/>
      <c r="J20" s="274"/>
    </row>
    <row r="21" spans="1:10" ht="21.75">
      <c r="A21" s="287" t="s">
        <v>207</v>
      </c>
      <c r="B21" s="288" t="s">
        <v>355</v>
      </c>
      <c r="C21" s="289"/>
      <c r="D21" s="289"/>
      <c r="E21" s="284"/>
      <c r="F21" s="166"/>
      <c r="G21" s="166"/>
      <c r="H21" s="166"/>
      <c r="I21" s="274"/>
      <c r="J21" s="274"/>
    </row>
    <row r="22" spans="1:10" ht="21.75">
      <c r="A22" s="287" t="s">
        <v>208</v>
      </c>
      <c r="B22" s="288" t="s">
        <v>357</v>
      </c>
      <c r="C22" s="289"/>
      <c r="D22" s="289"/>
      <c r="E22" s="284"/>
      <c r="F22" s="166"/>
      <c r="G22" s="166"/>
      <c r="H22" s="166"/>
      <c r="I22" s="274"/>
      <c r="J22" s="274"/>
    </row>
    <row r="23" spans="1:10" ht="21.75">
      <c r="A23" s="287" t="s">
        <v>209</v>
      </c>
      <c r="B23" s="295" t="s">
        <v>356</v>
      </c>
      <c r="C23" s="289"/>
      <c r="D23" s="289"/>
      <c r="E23" s="284"/>
      <c r="F23" s="166"/>
      <c r="G23" s="166"/>
      <c r="H23" s="166"/>
      <c r="I23" s="274"/>
      <c r="J23" s="274"/>
    </row>
    <row r="24" spans="1:10" ht="21.75">
      <c r="A24" s="287" t="s">
        <v>210</v>
      </c>
      <c r="B24" s="295" t="s">
        <v>358</v>
      </c>
      <c r="C24" s="289"/>
      <c r="D24" s="289"/>
      <c r="E24" s="284"/>
      <c r="F24" s="166"/>
      <c r="G24" s="166"/>
      <c r="H24" s="166"/>
      <c r="I24" s="274"/>
      <c r="J24" s="274"/>
    </row>
    <row r="25" spans="1:10" ht="21.75">
      <c r="A25" s="287" t="s">
        <v>211</v>
      </c>
      <c r="B25" s="295"/>
      <c r="C25" s="289"/>
      <c r="D25" s="289"/>
      <c r="E25" s="284"/>
      <c r="F25" s="166"/>
      <c r="G25" s="166"/>
      <c r="H25" s="166"/>
      <c r="I25" s="274"/>
      <c r="J25" s="274"/>
    </row>
    <row r="26" spans="1:10" ht="21.75">
      <c r="A26" s="287" t="s">
        <v>212</v>
      </c>
      <c r="B26" s="295"/>
      <c r="C26" s="289">
        <v>0</v>
      </c>
      <c r="D26" s="289"/>
      <c r="E26" s="284"/>
      <c r="F26" s="166"/>
      <c r="G26" s="166"/>
      <c r="H26" s="166"/>
      <c r="I26" s="274"/>
      <c r="J26" s="274"/>
    </row>
    <row r="27" spans="1:10" ht="21.75">
      <c r="A27" s="287" t="s">
        <v>213</v>
      </c>
      <c r="B27" s="288" t="s">
        <v>359</v>
      </c>
      <c r="C27" s="289">
        <v>0</v>
      </c>
      <c r="D27" s="289"/>
      <c r="E27" s="284"/>
      <c r="F27" s="166"/>
      <c r="G27" s="166"/>
      <c r="H27" s="166"/>
      <c r="I27" s="274"/>
      <c r="J27" s="274"/>
    </row>
    <row r="28" spans="1:10" ht="21.75">
      <c r="A28" s="287" t="s">
        <v>214</v>
      </c>
      <c r="B28" s="295" t="s">
        <v>360</v>
      </c>
      <c r="C28" s="289">
        <v>0</v>
      </c>
      <c r="D28" s="289"/>
      <c r="E28" s="284"/>
      <c r="F28" s="166"/>
      <c r="G28" s="166"/>
      <c r="H28" s="166"/>
      <c r="I28" s="274"/>
      <c r="J28" s="274"/>
    </row>
    <row r="29" spans="1:10" ht="21.75">
      <c r="A29" s="287" t="s">
        <v>215</v>
      </c>
      <c r="B29" s="295"/>
      <c r="C29" s="289"/>
      <c r="D29" s="289"/>
      <c r="E29" s="296"/>
      <c r="F29" s="166"/>
      <c r="G29" s="166"/>
      <c r="H29" s="166"/>
      <c r="I29" s="274"/>
      <c r="J29" s="274"/>
    </row>
    <row r="30" spans="1:10" ht="21.75">
      <c r="A30" s="287" t="s">
        <v>216</v>
      </c>
      <c r="B30" s="288"/>
      <c r="C30" s="289">
        <v>0</v>
      </c>
      <c r="D30" s="289"/>
      <c r="E30" s="274"/>
      <c r="F30" s="166"/>
      <c r="G30" s="166"/>
      <c r="H30" s="166"/>
      <c r="I30" s="274"/>
      <c r="J30" s="274"/>
    </row>
    <row r="31" spans="1:10" ht="21.75">
      <c r="A31" s="292" t="s">
        <v>217</v>
      </c>
      <c r="B31" s="295" t="s">
        <v>361</v>
      </c>
      <c r="C31" s="289">
        <v>0</v>
      </c>
      <c r="D31" s="289"/>
      <c r="E31" s="274"/>
      <c r="F31" s="166"/>
      <c r="G31" s="166"/>
      <c r="H31" s="166"/>
      <c r="I31" s="274"/>
      <c r="J31" s="274"/>
    </row>
    <row r="32" spans="1:10" ht="21.75">
      <c r="A32" s="292" t="s">
        <v>218</v>
      </c>
      <c r="B32" s="295" t="s">
        <v>362</v>
      </c>
      <c r="C32" s="289">
        <v>0</v>
      </c>
      <c r="D32" s="289"/>
      <c r="E32" s="274"/>
      <c r="F32" s="166"/>
      <c r="G32" s="166"/>
      <c r="H32" s="166"/>
      <c r="I32" s="274"/>
      <c r="J32" s="274"/>
    </row>
    <row r="33" spans="1:10" ht="21.75">
      <c r="A33" s="292" t="s">
        <v>219</v>
      </c>
      <c r="B33" s="295" t="s">
        <v>363</v>
      </c>
      <c r="C33" s="297">
        <v>0</v>
      </c>
      <c r="D33" s="289"/>
      <c r="E33" s="274"/>
      <c r="F33" s="166"/>
      <c r="G33" s="166"/>
      <c r="H33" s="166"/>
      <c r="I33" s="274"/>
      <c r="J33" s="274"/>
    </row>
    <row r="34" spans="1:10" ht="21.75">
      <c r="A34" s="292" t="s">
        <v>220</v>
      </c>
      <c r="B34" s="295"/>
      <c r="C34" s="297">
        <v>0</v>
      </c>
      <c r="D34" s="289"/>
      <c r="E34" s="274"/>
      <c r="F34" s="166"/>
      <c r="G34" s="166"/>
      <c r="H34" s="166"/>
      <c r="I34" s="274"/>
      <c r="J34" s="274"/>
    </row>
    <row r="35" spans="1:10" ht="21.75">
      <c r="A35" s="292" t="s">
        <v>221</v>
      </c>
      <c r="B35" s="295" t="s">
        <v>364</v>
      </c>
      <c r="C35" s="297">
        <v>0</v>
      </c>
      <c r="D35" s="289"/>
      <c r="E35" s="274"/>
      <c r="F35" s="166"/>
      <c r="G35" s="166"/>
      <c r="H35" s="166"/>
      <c r="I35" s="274"/>
      <c r="J35" s="274"/>
    </row>
    <row r="36" spans="1:10" ht="21.75">
      <c r="A36" s="292" t="s">
        <v>222</v>
      </c>
      <c r="B36" s="295"/>
      <c r="C36" s="297">
        <v>0</v>
      </c>
      <c r="D36" s="289"/>
      <c r="E36" s="274"/>
      <c r="F36" s="166"/>
      <c r="G36" s="166"/>
      <c r="H36" s="166"/>
      <c r="I36" s="274"/>
      <c r="J36" s="274"/>
    </row>
    <row r="37" spans="1:10" ht="21">
      <c r="A37" s="275" t="s">
        <v>111</v>
      </c>
      <c r="B37" s="276" t="s">
        <v>164</v>
      </c>
      <c r="C37" s="301" t="s">
        <v>114</v>
      </c>
      <c r="D37" s="302" t="s">
        <v>192</v>
      </c>
      <c r="E37" s="280"/>
      <c r="F37" s="279"/>
      <c r="G37" s="166"/>
      <c r="H37" s="166"/>
      <c r="I37" s="274"/>
      <c r="J37" s="274"/>
    </row>
    <row r="38" spans="1:10" ht="21.75">
      <c r="A38" s="292" t="s">
        <v>223</v>
      </c>
      <c r="B38" s="295" t="s">
        <v>365</v>
      </c>
      <c r="C38" s="297">
        <v>0</v>
      </c>
      <c r="D38" s="289"/>
      <c r="E38" s="274"/>
      <c r="F38" s="166"/>
      <c r="G38" s="166"/>
      <c r="H38" s="166"/>
      <c r="I38" s="274"/>
      <c r="J38" s="274"/>
    </row>
    <row r="39" spans="1:10" ht="21.75">
      <c r="A39" s="292" t="s">
        <v>224</v>
      </c>
      <c r="B39" s="295" t="s">
        <v>366</v>
      </c>
      <c r="C39" s="297">
        <v>800</v>
      </c>
      <c r="D39" s="289">
        <v>800</v>
      </c>
      <c r="E39" s="274"/>
      <c r="F39" s="166"/>
      <c r="G39" s="166"/>
      <c r="H39" s="166"/>
      <c r="I39" s="274"/>
      <c r="J39" s="274"/>
    </row>
    <row r="40" spans="1:10" ht="21.75">
      <c r="A40" s="292" t="s">
        <v>225</v>
      </c>
      <c r="B40" s="295" t="s">
        <v>367</v>
      </c>
      <c r="C40" s="297"/>
      <c r="D40" s="289"/>
      <c r="E40" s="274"/>
      <c r="F40" s="166"/>
      <c r="G40" s="166"/>
      <c r="H40" s="166"/>
      <c r="I40" s="274"/>
      <c r="J40" s="274"/>
    </row>
    <row r="41" spans="1:10" ht="21.75">
      <c r="A41" s="292" t="s">
        <v>226</v>
      </c>
      <c r="B41" s="295" t="s">
        <v>368</v>
      </c>
      <c r="C41" s="297"/>
      <c r="D41" s="289"/>
      <c r="E41" s="274"/>
      <c r="F41" s="166"/>
      <c r="G41" s="166"/>
      <c r="H41" s="166"/>
      <c r="I41" s="274"/>
      <c r="J41" s="274"/>
    </row>
    <row r="42" spans="1:10" ht="21.75">
      <c r="A42" s="292" t="s">
        <v>227</v>
      </c>
      <c r="B42" s="295" t="s">
        <v>369</v>
      </c>
      <c r="C42" s="297">
        <v>10000</v>
      </c>
      <c r="D42" s="289">
        <v>68862</v>
      </c>
      <c r="E42" s="274"/>
      <c r="F42" s="166"/>
      <c r="G42" s="166"/>
      <c r="H42" s="166"/>
      <c r="I42" s="274"/>
      <c r="J42" s="274"/>
    </row>
    <row r="43" spans="1:10" ht="21.75">
      <c r="A43" s="292" t="s">
        <v>228</v>
      </c>
      <c r="B43" s="295" t="s">
        <v>370</v>
      </c>
      <c r="C43" s="297"/>
      <c r="D43" s="289"/>
      <c r="E43" s="274"/>
      <c r="F43" s="166"/>
      <c r="G43" s="166"/>
      <c r="H43" s="166"/>
      <c r="I43" s="274"/>
      <c r="J43" s="274"/>
    </row>
    <row r="44" spans="1:10" ht="21.75">
      <c r="A44" s="292" t="s">
        <v>229</v>
      </c>
      <c r="B44" s="295" t="s">
        <v>371</v>
      </c>
      <c r="C44" s="297"/>
      <c r="D44" s="289"/>
      <c r="E44" s="274"/>
      <c r="F44" s="166"/>
      <c r="G44" s="166"/>
      <c r="H44" s="166"/>
      <c r="I44" s="274"/>
      <c r="J44" s="274"/>
    </row>
    <row r="45" spans="1:10" ht="21.75">
      <c r="A45" s="292" t="s">
        <v>230</v>
      </c>
      <c r="B45" s="295" t="s">
        <v>372</v>
      </c>
      <c r="C45" s="297"/>
      <c r="D45" s="289"/>
      <c r="E45" s="274"/>
      <c r="F45" s="166"/>
      <c r="G45" s="166"/>
      <c r="H45" s="166"/>
      <c r="I45" s="274"/>
      <c r="J45" s="274"/>
    </row>
    <row r="46" spans="1:10" ht="21.75">
      <c r="A46" s="292" t="s">
        <v>231</v>
      </c>
      <c r="B46" s="295" t="s">
        <v>373</v>
      </c>
      <c r="C46" s="297">
        <v>800</v>
      </c>
      <c r="D46" s="289">
        <v>700</v>
      </c>
      <c r="E46" s="274"/>
      <c r="F46" s="166"/>
      <c r="G46" s="166"/>
      <c r="H46" s="166"/>
      <c r="I46" s="274"/>
      <c r="J46" s="274"/>
    </row>
    <row r="47" spans="1:10" ht="21.75">
      <c r="A47" s="292" t="s">
        <v>232</v>
      </c>
      <c r="B47" s="295"/>
      <c r="C47" s="297"/>
      <c r="D47" s="289"/>
      <c r="E47" s="274"/>
      <c r="F47" s="166"/>
      <c r="G47" s="166"/>
      <c r="H47" s="166"/>
      <c r="I47" s="274"/>
      <c r="J47" s="274"/>
    </row>
    <row r="48" spans="1:10" ht="21.75">
      <c r="A48" s="292" t="s">
        <v>233</v>
      </c>
      <c r="B48" s="295" t="s">
        <v>374</v>
      </c>
      <c r="C48" s="297"/>
      <c r="D48" s="289"/>
      <c r="E48" s="274"/>
      <c r="F48" s="166"/>
      <c r="G48" s="166"/>
      <c r="H48" s="166"/>
      <c r="I48" s="274"/>
      <c r="J48" s="274"/>
    </row>
    <row r="49" spans="1:10" ht="21.75">
      <c r="A49" s="292" t="s">
        <v>234</v>
      </c>
      <c r="B49" s="295" t="s">
        <v>372</v>
      </c>
      <c r="C49" s="297"/>
      <c r="D49" s="289">
        <v>0</v>
      </c>
      <c r="E49" s="274"/>
      <c r="F49" s="166"/>
      <c r="G49" s="166"/>
      <c r="H49" s="166"/>
      <c r="I49" s="274"/>
      <c r="J49" s="274"/>
    </row>
    <row r="50" spans="1:10" ht="21.75">
      <c r="A50" s="292" t="s">
        <v>235</v>
      </c>
      <c r="B50" s="295" t="s">
        <v>375</v>
      </c>
      <c r="C50" s="297"/>
      <c r="D50" s="289"/>
      <c r="E50" s="274"/>
      <c r="F50" s="166"/>
      <c r="G50" s="166"/>
      <c r="H50" s="166"/>
      <c r="I50" s="274"/>
      <c r="J50" s="274"/>
    </row>
    <row r="51" spans="1:10" ht="21.75">
      <c r="A51" s="292" t="s">
        <v>236</v>
      </c>
      <c r="B51" s="295" t="s">
        <v>376</v>
      </c>
      <c r="C51" s="297">
        <v>4000</v>
      </c>
      <c r="D51" s="289">
        <v>4050</v>
      </c>
      <c r="E51" s="274"/>
      <c r="F51" s="166"/>
      <c r="G51" s="166"/>
      <c r="H51" s="166"/>
      <c r="I51" s="274"/>
      <c r="J51" s="274"/>
    </row>
    <row r="52" spans="1:10" ht="21.75">
      <c r="A52" s="303" t="s">
        <v>201</v>
      </c>
      <c r="B52" s="304"/>
      <c r="C52" s="294">
        <f>SUM(C15:C51)</f>
        <v>16600</v>
      </c>
      <c r="D52" s="294">
        <f>SUM(D15:D51)</f>
        <v>75027</v>
      </c>
      <c r="E52" s="274"/>
      <c r="F52" s="166"/>
      <c r="G52" s="166"/>
      <c r="H52" s="166"/>
      <c r="I52" s="274"/>
      <c r="J52" s="274"/>
    </row>
    <row r="53" spans="1:10" ht="21.75">
      <c r="A53" s="292"/>
      <c r="B53" s="295"/>
      <c r="C53" s="297"/>
      <c r="D53" s="283"/>
      <c r="E53" s="274"/>
      <c r="F53" s="166"/>
      <c r="G53" s="166"/>
      <c r="H53" s="166"/>
      <c r="I53" s="274"/>
      <c r="J53" s="274"/>
    </row>
    <row r="54" spans="1:10" ht="21.75">
      <c r="A54" s="303" t="s">
        <v>237</v>
      </c>
      <c r="B54" s="295" t="s">
        <v>377</v>
      </c>
      <c r="C54" s="297"/>
      <c r="D54" s="283"/>
      <c r="E54" s="274"/>
      <c r="F54" s="166"/>
      <c r="G54" s="166"/>
      <c r="H54" s="166"/>
      <c r="I54" s="274"/>
      <c r="J54" s="274"/>
    </row>
    <row r="55" spans="1:10" ht="21.75">
      <c r="A55" s="292" t="s">
        <v>238</v>
      </c>
      <c r="B55" s="295" t="s">
        <v>378</v>
      </c>
      <c r="C55" s="297"/>
      <c r="D55" s="283"/>
      <c r="E55" s="274"/>
      <c r="F55" s="166"/>
      <c r="G55" s="166"/>
      <c r="H55" s="166"/>
      <c r="I55" s="274"/>
      <c r="J55" s="274"/>
    </row>
    <row r="56" spans="1:10" ht="21.75">
      <c r="A56" s="292" t="s">
        <v>239</v>
      </c>
      <c r="B56" s="295" t="s">
        <v>379</v>
      </c>
      <c r="C56" s="297"/>
      <c r="D56" s="283"/>
      <c r="E56" s="274"/>
      <c r="F56" s="166"/>
      <c r="G56" s="166"/>
      <c r="H56" s="166"/>
      <c r="I56" s="274"/>
      <c r="J56" s="274"/>
    </row>
    <row r="57" spans="1:10" ht="21.75">
      <c r="A57" s="292" t="s">
        <v>240</v>
      </c>
      <c r="B57" s="295" t="s">
        <v>380</v>
      </c>
      <c r="C57" s="297">
        <v>60000</v>
      </c>
      <c r="D57" s="289">
        <v>67367.71</v>
      </c>
      <c r="E57" s="274"/>
      <c r="F57" s="166"/>
      <c r="G57" s="166"/>
      <c r="H57" s="166"/>
      <c r="I57" s="274"/>
      <c r="J57" s="274"/>
    </row>
    <row r="58" spans="1:10" ht="21.75">
      <c r="A58" s="292" t="s">
        <v>241</v>
      </c>
      <c r="B58" s="295" t="s">
        <v>381</v>
      </c>
      <c r="C58" s="297"/>
      <c r="D58" s="283"/>
      <c r="E58" s="274"/>
      <c r="F58" s="166"/>
      <c r="G58" s="166"/>
      <c r="H58" s="166"/>
      <c r="I58" s="274"/>
      <c r="J58" s="274"/>
    </row>
    <row r="59" spans="1:10" ht="21.75">
      <c r="A59" s="292" t="s">
        <v>242</v>
      </c>
      <c r="B59" s="304" t="s">
        <v>382</v>
      </c>
      <c r="C59" s="305"/>
      <c r="D59" s="283"/>
      <c r="E59" s="274"/>
      <c r="F59" s="166"/>
      <c r="G59" s="166"/>
      <c r="H59" s="166"/>
      <c r="I59" s="274"/>
      <c r="J59" s="274"/>
    </row>
    <row r="60" spans="1:10" ht="21.75">
      <c r="A60" s="306" t="s">
        <v>383</v>
      </c>
      <c r="B60" s="316" t="s">
        <v>384</v>
      </c>
      <c r="C60" s="306"/>
      <c r="D60" s="306"/>
      <c r="E60" s="274"/>
      <c r="F60" s="166"/>
      <c r="G60" s="166"/>
      <c r="H60" s="166"/>
      <c r="I60" s="274"/>
      <c r="J60" s="274"/>
    </row>
    <row r="61" spans="1:10" ht="21.75">
      <c r="A61" s="293" t="s">
        <v>243</v>
      </c>
      <c r="B61" s="288" t="s">
        <v>385</v>
      </c>
      <c r="C61" s="307"/>
      <c r="D61" s="289"/>
      <c r="E61" s="274"/>
      <c r="F61" s="166"/>
      <c r="G61" s="166"/>
      <c r="H61" s="166"/>
      <c r="I61" s="274"/>
      <c r="J61" s="274"/>
    </row>
    <row r="62" spans="1:10" ht="21.75">
      <c r="A62" s="287" t="s">
        <v>244</v>
      </c>
      <c r="B62" s="288" t="s">
        <v>386</v>
      </c>
      <c r="C62" s="307"/>
      <c r="D62" s="289">
        <v>0</v>
      </c>
      <c r="E62" s="274"/>
      <c r="F62" s="166"/>
      <c r="G62" s="166"/>
      <c r="H62" s="166"/>
      <c r="I62" s="274"/>
      <c r="J62" s="274"/>
    </row>
    <row r="63" spans="1:10" ht="21.75">
      <c r="A63" s="287" t="s">
        <v>245</v>
      </c>
      <c r="B63" s="288" t="s">
        <v>387</v>
      </c>
      <c r="C63" s="307"/>
      <c r="D63" s="289">
        <v>0</v>
      </c>
      <c r="E63" s="274"/>
      <c r="F63" s="166"/>
      <c r="G63" s="166"/>
      <c r="H63" s="166"/>
      <c r="I63" s="274"/>
      <c r="J63" s="274"/>
    </row>
    <row r="64" spans="1:10" ht="21.75">
      <c r="A64" s="287" t="s">
        <v>246</v>
      </c>
      <c r="B64" s="288" t="s">
        <v>388</v>
      </c>
      <c r="C64" s="307"/>
      <c r="D64" s="289">
        <v>0</v>
      </c>
      <c r="E64" s="274"/>
      <c r="F64" s="166"/>
      <c r="G64" s="166"/>
      <c r="H64" s="166"/>
      <c r="I64" s="274"/>
      <c r="J64" s="274"/>
    </row>
    <row r="65" spans="1:10" ht="21.75">
      <c r="A65" s="292"/>
      <c r="B65" s="304"/>
      <c r="C65" s="294">
        <f>SUM(C54:C64)</f>
        <v>60000</v>
      </c>
      <c r="D65" s="294">
        <f>SUM(D54:D64)</f>
        <v>67367.71</v>
      </c>
      <c r="E65" s="274"/>
      <c r="F65" s="166"/>
      <c r="G65" s="166"/>
      <c r="H65" s="166"/>
      <c r="I65" s="274"/>
      <c r="J65" s="274"/>
    </row>
    <row r="66" spans="1:10" ht="21.75">
      <c r="A66" s="292"/>
      <c r="B66" s="295"/>
      <c r="C66" s="297"/>
      <c r="D66" s="283"/>
      <c r="E66" s="274"/>
      <c r="F66" s="166"/>
      <c r="G66" s="166"/>
      <c r="H66" s="166"/>
      <c r="I66" s="274"/>
      <c r="J66" s="274"/>
    </row>
    <row r="67" spans="1:10" ht="21.75">
      <c r="A67" s="293" t="s">
        <v>247</v>
      </c>
      <c r="B67" s="288" t="s">
        <v>389</v>
      </c>
      <c r="C67" s="308"/>
      <c r="D67" s="289">
        <v>0</v>
      </c>
      <c r="E67" s="274"/>
      <c r="F67" s="166"/>
      <c r="G67" s="166"/>
      <c r="H67" s="166"/>
      <c r="I67" s="274"/>
      <c r="J67" s="274"/>
    </row>
    <row r="68" spans="1:10" ht="21.75">
      <c r="A68" s="287" t="s">
        <v>248</v>
      </c>
      <c r="B68" s="288" t="s">
        <v>390</v>
      </c>
      <c r="C68" s="307"/>
      <c r="D68" s="289">
        <v>0</v>
      </c>
      <c r="E68" s="274"/>
      <c r="F68" s="166"/>
      <c r="G68" s="166"/>
      <c r="H68" s="166"/>
      <c r="I68" s="274"/>
      <c r="J68" s="274"/>
    </row>
    <row r="69" spans="1:10" ht="21.75">
      <c r="A69" s="287" t="s">
        <v>249</v>
      </c>
      <c r="B69" s="288" t="s">
        <v>391</v>
      </c>
      <c r="C69" s="307">
        <v>100000</v>
      </c>
      <c r="D69" s="289">
        <v>0</v>
      </c>
      <c r="E69" s="274"/>
      <c r="F69" s="166"/>
      <c r="G69" s="166"/>
      <c r="H69" s="166"/>
      <c r="I69" s="274"/>
      <c r="J69" s="274"/>
    </row>
    <row r="70" spans="1:10" ht="21.75">
      <c r="A70" s="287" t="s">
        <v>250</v>
      </c>
      <c r="B70" s="288" t="s">
        <v>392</v>
      </c>
      <c r="C70" s="307"/>
      <c r="D70" s="289">
        <v>0</v>
      </c>
      <c r="E70" s="274"/>
      <c r="F70" s="166"/>
      <c r="G70" s="166"/>
      <c r="H70" s="166"/>
      <c r="I70" s="274"/>
      <c r="J70" s="274"/>
    </row>
    <row r="71" spans="1:10" ht="21.75">
      <c r="A71" s="287" t="s">
        <v>251</v>
      </c>
      <c r="B71" s="295" t="s">
        <v>393</v>
      </c>
      <c r="C71" s="297"/>
      <c r="D71" s="289"/>
      <c r="E71" s="274"/>
      <c r="F71" s="166"/>
      <c r="G71" s="166"/>
      <c r="H71" s="166"/>
      <c r="I71" s="274"/>
      <c r="J71" s="274"/>
    </row>
    <row r="72" spans="1:10" ht="21.75">
      <c r="A72" s="309" t="s">
        <v>252</v>
      </c>
      <c r="B72" s="298" t="s">
        <v>394</v>
      </c>
      <c r="C72" s="299">
        <v>0</v>
      </c>
      <c r="D72" s="300">
        <v>0</v>
      </c>
      <c r="E72" s="274"/>
      <c r="F72" s="166"/>
      <c r="G72" s="166"/>
      <c r="H72" s="166"/>
      <c r="I72" s="274"/>
      <c r="J72" s="274"/>
    </row>
    <row r="73" spans="1:10" ht="21">
      <c r="A73" s="275" t="s">
        <v>111</v>
      </c>
      <c r="B73" s="276" t="s">
        <v>164</v>
      </c>
      <c r="C73" s="301" t="s">
        <v>114</v>
      </c>
      <c r="D73" s="277" t="s">
        <v>192</v>
      </c>
      <c r="E73" s="280"/>
      <c r="F73" s="279"/>
      <c r="G73" s="166"/>
      <c r="H73" s="166"/>
      <c r="I73" s="274"/>
      <c r="J73" s="274"/>
    </row>
    <row r="74" spans="1:10" ht="21.75">
      <c r="A74" s="287" t="s">
        <v>253</v>
      </c>
      <c r="B74" s="295" t="s">
        <v>395</v>
      </c>
      <c r="C74" s="297">
        <v>0</v>
      </c>
      <c r="D74" s="289">
        <v>0</v>
      </c>
      <c r="E74" s="274"/>
      <c r="F74" s="166"/>
      <c r="G74" s="166"/>
      <c r="H74" s="166"/>
      <c r="I74" s="274"/>
      <c r="J74" s="274"/>
    </row>
    <row r="75" spans="1:10" ht="21.75">
      <c r="A75" s="287" t="s">
        <v>254</v>
      </c>
      <c r="B75" s="295" t="s">
        <v>396</v>
      </c>
      <c r="C75" s="297">
        <v>5000</v>
      </c>
      <c r="D75" s="310">
        <v>18157.97</v>
      </c>
      <c r="E75" s="274"/>
      <c r="F75" s="166"/>
      <c r="G75" s="166"/>
      <c r="H75" s="166"/>
      <c r="I75" s="274"/>
      <c r="J75" s="274"/>
    </row>
    <row r="76" spans="1:10" ht="21.75">
      <c r="A76" s="292"/>
      <c r="B76" s="295"/>
      <c r="C76" s="311">
        <f>SUM(C69:C75)</f>
        <v>105000</v>
      </c>
      <c r="D76" s="311">
        <f>SUM(D69:D75)</f>
        <v>18157.97</v>
      </c>
      <c r="E76" s="274"/>
      <c r="F76" s="166"/>
      <c r="G76" s="166"/>
      <c r="H76" s="166"/>
      <c r="I76" s="274"/>
      <c r="J76" s="274"/>
    </row>
    <row r="77" spans="1:10" ht="21.75">
      <c r="A77" s="292"/>
      <c r="B77" s="295"/>
      <c r="C77" s="297"/>
      <c r="D77" s="283"/>
      <c r="E77" s="274"/>
      <c r="F77" s="166"/>
      <c r="G77" s="166"/>
      <c r="H77" s="166"/>
      <c r="I77" s="274"/>
      <c r="J77" s="274"/>
    </row>
    <row r="78" spans="1:10" ht="21.75">
      <c r="A78" s="303" t="s">
        <v>255</v>
      </c>
      <c r="B78" s="295" t="s">
        <v>397</v>
      </c>
      <c r="C78" s="297">
        <v>0</v>
      </c>
      <c r="D78" s="289">
        <v>0</v>
      </c>
      <c r="E78" s="274"/>
      <c r="F78" s="166"/>
      <c r="G78" s="166"/>
      <c r="H78" s="166"/>
      <c r="I78" s="274"/>
      <c r="J78" s="274"/>
    </row>
    <row r="79" spans="1:10" ht="21.75">
      <c r="A79" s="292" t="s">
        <v>256</v>
      </c>
      <c r="B79" s="295" t="s">
        <v>398</v>
      </c>
      <c r="C79" s="297">
        <v>0</v>
      </c>
      <c r="D79" s="289">
        <v>0</v>
      </c>
      <c r="E79" s="274"/>
      <c r="F79" s="166"/>
      <c r="G79" s="166"/>
      <c r="H79" s="166"/>
      <c r="I79" s="274"/>
      <c r="J79" s="274"/>
    </row>
    <row r="80" spans="1:10" ht="21.75">
      <c r="A80" s="292"/>
      <c r="B80" s="295"/>
      <c r="C80" s="297">
        <v>0</v>
      </c>
      <c r="D80" s="289">
        <v>0</v>
      </c>
      <c r="E80" s="274"/>
      <c r="F80" s="166"/>
      <c r="G80" s="166"/>
      <c r="H80" s="166"/>
      <c r="I80" s="274"/>
      <c r="J80" s="274"/>
    </row>
    <row r="81" spans="1:10" ht="21.75">
      <c r="A81" s="292"/>
      <c r="B81" s="304"/>
      <c r="C81" s="294">
        <f>SUM(C78:C80)</f>
        <v>0</v>
      </c>
      <c r="D81" s="294">
        <f>SUM(D78:D80)</f>
        <v>0</v>
      </c>
      <c r="E81" s="274"/>
      <c r="F81" s="166"/>
      <c r="G81" s="166"/>
      <c r="H81" s="166"/>
      <c r="I81" s="274"/>
      <c r="J81" s="274"/>
    </row>
    <row r="82" spans="1:10" ht="21.75">
      <c r="A82" s="292"/>
      <c r="B82" s="295"/>
      <c r="C82" s="297"/>
      <c r="D82" s="283"/>
      <c r="E82" s="274"/>
      <c r="F82" s="166"/>
      <c r="G82" s="166"/>
      <c r="H82" s="166"/>
      <c r="I82" s="274"/>
      <c r="J82" s="274"/>
    </row>
    <row r="83" spans="1:10" ht="21.75">
      <c r="A83" s="303" t="s">
        <v>257</v>
      </c>
      <c r="B83" s="295"/>
      <c r="C83" s="297"/>
      <c r="D83" s="283"/>
      <c r="E83" s="274"/>
      <c r="F83" s="166"/>
      <c r="G83" s="166"/>
      <c r="H83" s="166"/>
      <c r="I83" s="274"/>
      <c r="J83" s="274"/>
    </row>
    <row r="84" spans="1:10" ht="21.75">
      <c r="A84" s="303" t="s">
        <v>258</v>
      </c>
      <c r="B84" s="295" t="s">
        <v>399</v>
      </c>
      <c r="C84" s="307"/>
      <c r="D84" s="283"/>
      <c r="E84" s="274"/>
      <c r="F84" s="166"/>
      <c r="G84" s="166"/>
      <c r="H84" s="166"/>
      <c r="I84" s="274"/>
      <c r="J84" s="274"/>
    </row>
    <row r="85" spans="1:10" ht="21.75">
      <c r="A85" s="292" t="s">
        <v>259</v>
      </c>
      <c r="B85" s="295" t="s">
        <v>400</v>
      </c>
      <c r="C85" s="307">
        <v>0</v>
      </c>
      <c r="D85" s="289">
        <v>0</v>
      </c>
      <c r="E85" s="274"/>
      <c r="F85" s="166"/>
      <c r="G85" s="166"/>
      <c r="H85" s="166"/>
      <c r="I85" s="274"/>
      <c r="J85" s="274"/>
    </row>
    <row r="86" spans="1:10" ht="21.75">
      <c r="A86" s="292" t="s">
        <v>260</v>
      </c>
      <c r="B86" s="295" t="s">
        <v>401</v>
      </c>
      <c r="C86" s="307">
        <v>5850000</v>
      </c>
      <c r="D86" s="289">
        <v>5183568.17</v>
      </c>
      <c r="E86" s="274"/>
      <c r="F86" s="166">
        <v>2000000</v>
      </c>
      <c r="G86" s="166">
        <v>13970544</v>
      </c>
      <c r="H86" s="166">
        <v>1900000</v>
      </c>
      <c r="I86" s="274"/>
      <c r="J86" s="274"/>
    </row>
    <row r="87" spans="1:10" ht="21.75">
      <c r="A87" s="292" t="s">
        <v>261</v>
      </c>
      <c r="B87" s="295" t="s">
        <v>402</v>
      </c>
      <c r="C87" s="307">
        <v>2500000</v>
      </c>
      <c r="D87" s="289">
        <v>1949720.78</v>
      </c>
      <c r="E87" s="274"/>
      <c r="F87" s="166">
        <v>1200000</v>
      </c>
      <c r="G87" s="166">
        <v>-9624600</v>
      </c>
      <c r="H87" s="166">
        <v>-1800000</v>
      </c>
      <c r="I87" s="274"/>
      <c r="J87" s="274"/>
    </row>
    <row r="88" spans="1:10" ht="21.75">
      <c r="A88" s="292" t="s">
        <v>262</v>
      </c>
      <c r="B88" s="295" t="s">
        <v>403</v>
      </c>
      <c r="C88" s="307"/>
      <c r="D88" s="289"/>
      <c r="E88" s="274"/>
      <c r="F88" s="166"/>
      <c r="G88" s="166">
        <f>SUM(G86:G87)</f>
        <v>4345944</v>
      </c>
      <c r="H88" s="166">
        <f>SUM(H86:H87)</f>
        <v>100000</v>
      </c>
      <c r="I88" s="274"/>
      <c r="J88" s="274"/>
    </row>
    <row r="89" spans="1:10" ht="21.75">
      <c r="A89" s="292" t="s">
        <v>263</v>
      </c>
      <c r="B89" s="295" t="s">
        <v>404</v>
      </c>
      <c r="C89" s="307">
        <v>5000</v>
      </c>
      <c r="D89" s="289">
        <v>87836.6</v>
      </c>
      <c r="E89" s="274"/>
      <c r="F89" s="166"/>
      <c r="G89" s="166">
        <v>-1500000</v>
      </c>
      <c r="H89" s="166">
        <v>500000</v>
      </c>
      <c r="I89" s="274"/>
      <c r="J89" s="274"/>
    </row>
    <row r="90" spans="1:10" ht="21.75">
      <c r="A90" s="312" t="s">
        <v>264</v>
      </c>
      <c r="B90" s="313" t="s">
        <v>405</v>
      </c>
      <c r="C90" s="314">
        <v>2000000</v>
      </c>
      <c r="D90" s="305">
        <v>1269389.51</v>
      </c>
      <c r="E90" s="274"/>
      <c r="F90" s="166">
        <v>1100000</v>
      </c>
      <c r="G90" s="166">
        <f>SUM(G88:G89)</f>
        <v>2845944</v>
      </c>
      <c r="H90" s="166">
        <f>SUM(H88:H89)</f>
        <v>600000</v>
      </c>
      <c r="I90" s="274"/>
      <c r="J90" s="274"/>
    </row>
    <row r="91" spans="1:10" ht="21.75">
      <c r="A91" s="315" t="s">
        <v>265</v>
      </c>
      <c r="B91" s="316" t="s">
        <v>406</v>
      </c>
      <c r="C91" s="317">
        <v>3505544</v>
      </c>
      <c r="D91" s="289">
        <v>2555521.84</v>
      </c>
      <c r="E91" s="274"/>
      <c r="F91" s="166">
        <v>545944</v>
      </c>
      <c r="G91" s="166"/>
      <c r="H91" s="166"/>
      <c r="I91" s="274"/>
      <c r="J91" s="274"/>
    </row>
    <row r="92" spans="1:10" ht="21.75">
      <c r="A92" s="315" t="s">
        <v>266</v>
      </c>
      <c r="B92" s="316" t="s">
        <v>407</v>
      </c>
      <c r="C92" s="317"/>
      <c r="D92" s="289"/>
      <c r="E92" s="274"/>
      <c r="F92" s="166"/>
      <c r="G92" s="166">
        <f>SUM(G90:G91)</f>
        <v>2845944</v>
      </c>
      <c r="H92" s="166"/>
      <c r="I92" s="274"/>
      <c r="J92" s="274"/>
    </row>
    <row r="93" spans="1:10" ht="21.75">
      <c r="A93" s="315" t="s">
        <v>267</v>
      </c>
      <c r="B93" s="316" t="s">
        <v>408</v>
      </c>
      <c r="C93" s="317"/>
      <c r="D93" s="289"/>
      <c r="E93" s="274"/>
      <c r="F93" s="166">
        <f>SUM(F86:F92)</f>
        <v>4845944</v>
      </c>
      <c r="G93" s="166">
        <v>-500000</v>
      </c>
      <c r="H93" s="166">
        <v>2959600</v>
      </c>
      <c r="I93" s="274"/>
      <c r="J93" s="274"/>
    </row>
    <row r="94" spans="1:10" ht="21.75">
      <c r="A94" s="315" t="s">
        <v>268</v>
      </c>
      <c r="B94" s="316" t="s">
        <v>409</v>
      </c>
      <c r="C94" s="317"/>
      <c r="D94" s="289"/>
      <c r="E94" s="274"/>
      <c r="F94" s="166"/>
      <c r="G94" s="166">
        <f>SUM(G92:G93)</f>
        <v>2345944</v>
      </c>
      <c r="H94" s="166">
        <v>545944</v>
      </c>
      <c r="I94" s="274"/>
      <c r="J94" s="274"/>
    </row>
    <row r="95" spans="1:10" ht="21.75">
      <c r="A95" s="315" t="s">
        <v>269</v>
      </c>
      <c r="B95" s="316" t="s">
        <v>410</v>
      </c>
      <c r="C95" s="317">
        <v>15000</v>
      </c>
      <c r="D95" s="289">
        <v>84865.06</v>
      </c>
      <c r="E95" s="274"/>
      <c r="F95" s="166"/>
      <c r="G95" s="166">
        <v>-700000</v>
      </c>
      <c r="H95" s="166">
        <f>SUM(H93:H94)</f>
        <v>3505544</v>
      </c>
      <c r="I95" s="274"/>
      <c r="J95" s="274"/>
    </row>
    <row r="96" spans="1:10" ht="21.75">
      <c r="A96" s="315" t="s">
        <v>270</v>
      </c>
      <c r="B96" s="316" t="s">
        <v>411</v>
      </c>
      <c r="C96" s="317">
        <v>50000</v>
      </c>
      <c r="D96" s="289">
        <v>45638.49</v>
      </c>
      <c r="E96" s="274"/>
      <c r="F96" s="166"/>
      <c r="G96" s="166">
        <f>SUM(G94:G95)</f>
        <v>1645944</v>
      </c>
      <c r="H96" s="166"/>
      <c r="I96" s="274"/>
      <c r="J96" s="274"/>
    </row>
    <row r="97" spans="1:10" ht="21.75">
      <c r="A97" s="315" t="s">
        <v>271</v>
      </c>
      <c r="B97" s="316" t="s">
        <v>412</v>
      </c>
      <c r="C97" s="317">
        <v>30000</v>
      </c>
      <c r="D97" s="289"/>
      <c r="E97" s="274"/>
      <c r="F97" s="166"/>
      <c r="G97" s="166">
        <v>-600000</v>
      </c>
      <c r="H97" s="166"/>
      <c r="I97" s="274"/>
      <c r="J97" s="274"/>
    </row>
    <row r="98" spans="1:10" ht="21.75">
      <c r="A98" s="315" t="s">
        <v>272</v>
      </c>
      <c r="B98" s="316" t="s">
        <v>413</v>
      </c>
      <c r="C98" s="317">
        <v>15000</v>
      </c>
      <c r="D98" s="289">
        <v>3141</v>
      </c>
      <c r="E98" s="274"/>
      <c r="F98" s="166"/>
      <c r="G98" s="166">
        <f>SUM(G96:G97)</f>
        <v>1045944</v>
      </c>
      <c r="H98" s="166"/>
      <c r="I98" s="274"/>
      <c r="J98" s="274"/>
    </row>
    <row r="99" spans="1:10" ht="21.75">
      <c r="A99" s="315" t="s">
        <v>273</v>
      </c>
      <c r="B99" s="316" t="s">
        <v>414</v>
      </c>
      <c r="C99" s="317"/>
      <c r="D99" s="289"/>
      <c r="E99" s="274"/>
      <c r="F99" s="166"/>
      <c r="G99" s="166">
        <v>-500000</v>
      </c>
      <c r="H99" s="166"/>
      <c r="I99" s="274"/>
      <c r="J99" s="274"/>
    </row>
    <row r="100" spans="1:10" ht="21.75">
      <c r="A100" s="315" t="s">
        <v>432</v>
      </c>
      <c r="B100" s="316" t="s">
        <v>415</v>
      </c>
      <c r="C100" s="317"/>
      <c r="D100" s="289"/>
      <c r="E100" s="274"/>
      <c r="F100" s="166"/>
      <c r="G100" s="166">
        <f>SUM(G98:G99)</f>
        <v>545944</v>
      </c>
      <c r="H100" s="166"/>
      <c r="I100" s="274"/>
      <c r="J100" s="274"/>
    </row>
    <row r="101" spans="1:10" ht="21.75">
      <c r="A101" s="315" t="s">
        <v>433</v>
      </c>
      <c r="B101" s="316" t="s">
        <v>416</v>
      </c>
      <c r="C101" s="317"/>
      <c r="D101" s="289"/>
      <c r="E101" s="274"/>
      <c r="F101" s="166"/>
      <c r="G101" s="166"/>
      <c r="H101" s="166"/>
      <c r="I101" s="274"/>
      <c r="J101" s="274"/>
    </row>
    <row r="102" spans="1:10" ht="21.75">
      <c r="A102" s="315" t="s">
        <v>434</v>
      </c>
      <c r="B102" s="376" t="s">
        <v>417</v>
      </c>
      <c r="C102" s="317"/>
      <c r="D102" s="289">
        <v>6124.3</v>
      </c>
      <c r="E102" s="274"/>
      <c r="F102" s="166"/>
      <c r="G102" s="166">
        <v>13970544</v>
      </c>
      <c r="H102" s="166"/>
      <c r="I102" s="274"/>
      <c r="J102" s="274"/>
    </row>
    <row r="103" spans="1:10" ht="21.75">
      <c r="A103" s="318" t="s">
        <v>201</v>
      </c>
      <c r="B103" s="376"/>
      <c r="C103" s="319">
        <f>SUM(C85:C101)</f>
        <v>13970544</v>
      </c>
      <c r="D103" s="319">
        <f>SUM(D85:D102)</f>
        <v>11185805.750000002</v>
      </c>
      <c r="E103" s="274"/>
      <c r="F103" s="166"/>
      <c r="G103" s="166">
        <v>-13470544</v>
      </c>
      <c r="H103" s="166"/>
      <c r="I103" s="274"/>
      <c r="J103" s="274"/>
    </row>
    <row r="104" spans="1:10" ht="21.75">
      <c r="A104" s="318"/>
      <c r="B104" s="316"/>
      <c r="C104" s="320"/>
      <c r="D104" s="321"/>
      <c r="E104" s="274"/>
      <c r="F104" s="166"/>
      <c r="G104" s="166">
        <f>SUM(G102:G103)</f>
        <v>500000</v>
      </c>
      <c r="H104" s="166"/>
      <c r="I104" s="274"/>
      <c r="J104" s="274"/>
    </row>
    <row r="105" spans="1:10" ht="21.75">
      <c r="A105" s="318"/>
      <c r="B105" s="316"/>
      <c r="C105" s="322"/>
      <c r="D105" s="323"/>
      <c r="E105" s="274"/>
      <c r="F105" s="166"/>
      <c r="G105" s="166"/>
      <c r="H105" s="166"/>
      <c r="I105" s="274"/>
      <c r="J105" s="274"/>
    </row>
    <row r="106" spans="1:10" ht="21.75">
      <c r="A106" s="318"/>
      <c r="B106" s="316"/>
      <c r="C106" s="322"/>
      <c r="D106" s="323"/>
      <c r="E106" s="274"/>
      <c r="F106" s="166"/>
      <c r="G106" s="166"/>
      <c r="H106" s="166"/>
      <c r="I106" s="274"/>
      <c r="J106" s="274"/>
    </row>
    <row r="107" spans="1:10" ht="21.75">
      <c r="A107" s="318"/>
      <c r="B107" s="316"/>
      <c r="C107" s="322"/>
      <c r="D107" s="323"/>
      <c r="E107" s="274"/>
      <c r="F107" s="166"/>
      <c r="G107" s="166"/>
      <c r="H107" s="166"/>
      <c r="I107" s="274"/>
      <c r="J107" s="274"/>
    </row>
    <row r="108" spans="1:10" ht="21.75">
      <c r="A108" s="324"/>
      <c r="B108" s="340"/>
      <c r="C108" s="325"/>
      <c r="D108" s="326"/>
      <c r="E108" s="274"/>
      <c r="F108" s="166"/>
      <c r="G108" s="166"/>
      <c r="H108" s="166"/>
      <c r="I108" s="274"/>
      <c r="J108" s="274"/>
    </row>
    <row r="109" spans="1:10" ht="21">
      <c r="A109" s="327" t="s">
        <v>111</v>
      </c>
      <c r="B109" s="328" t="s">
        <v>164</v>
      </c>
      <c r="C109" s="329" t="s">
        <v>114</v>
      </c>
      <c r="D109" s="330" t="s">
        <v>192</v>
      </c>
      <c r="E109" s="280"/>
      <c r="F109" s="279"/>
      <c r="G109" s="166"/>
      <c r="H109" s="166"/>
      <c r="I109" s="274"/>
      <c r="J109" s="274"/>
    </row>
    <row r="110" spans="1:10" ht="21.75">
      <c r="A110" s="318" t="s">
        <v>274</v>
      </c>
      <c r="B110" s="316"/>
      <c r="C110" s="331">
        <v>0</v>
      </c>
      <c r="D110" s="289">
        <v>0</v>
      </c>
      <c r="E110" s="274"/>
      <c r="F110" s="166"/>
      <c r="G110" s="166">
        <v>13970544</v>
      </c>
      <c r="H110" s="166">
        <v>15115000</v>
      </c>
      <c r="I110" s="274"/>
      <c r="J110" s="274"/>
    </row>
    <row r="111" spans="1:10" ht="21.75">
      <c r="A111" s="318" t="s">
        <v>275</v>
      </c>
      <c r="B111" s="316" t="s">
        <v>419</v>
      </c>
      <c r="C111" s="331">
        <v>0</v>
      </c>
      <c r="D111" s="289">
        <v>0</v>
      </c>
      <c r="E111" s="274"/>
      <c r="F111" s="166"/>
      <c r="G111" s="166">
        <v>-9624600</v>
      </c>
      <c r="H111" s="166">
        <v>-10769056</v>
      </c>
      <c r="I111" s="274"/>
      <c r="J111" s="274"/>
    </row>
    <row r="112" spans="1:10" ht="21.75">
      <c r="A112" s="315" t="s">
        <v>418</v>
      </c>
      <c r="B112" s="316" t="s">
        <v>420</v>
      </c>
      <c r="C112" s="331">
        <v>0</v>
      </c>
      <c r="D112" s="289">
        <v>0</v>
      </c>
      <c r="E112" s="274"/>
      <c r="F112" s="166"/>
      <c r="G112" s="166">
        <f>SUM(G110:G111)</f>
        <v>4345944</v>
      </c>
      <c r="H112" s="166">
        <f>SUM(H110:H111)</f>
        <v>4345944</v>
      </c>
      <c r="I112" s="274"/>
      <c r="J112" s="274"/>
    </row>
    <row r="113" spans="1:10" ht="21.75">
      <c r="A113" s="315" t="s">
        <v>421</v>
      </c>
      <c r="B113" s="316" t="s">
        <v>422</v>
      </c>
      <c r="C113" s="331"/>
      <c r="D113" s="289"/>
      <c r="E113" s="274"/>
      <c r="F113" s="166"/>
      <c r="G113" s="166"/>
      <c r="H113" s="166"/>
      <c r="I113" s="274"/>
      <c r="J113" s="274"/>
    </row>
    <row r="114" spans="1:10" ht="21.75">
      <c r="A114" s="315" t="s">
        <v>423</v>
      </c>
      <c r="B114" s="316" t="s">
        <v>425</v>
      </c>
      <c r="C114" s="331">
        <v>10769056</v>
      </c>
      <c r="D114" s="332">
        <v>8753056</v>
      </c>
      <c r="E114" s="274"/>
      <c r="F114" s="166">
        <v>2083405</v>
      </c>
      <c r="G114" s="166"/>
      <c r="H114" s="166"/>
      <c r="I114" s="274"/>
      <c r="J114" s="274"/>
    </row>
    <row r="115" spans="1:10" ht="21.75">
      <c r="A115" s="315" t="s">
        <v>424</v>
      </c>
      <c r="B115" s="316"/>
      <c r="C115" s="331"/>
      <c r="D115" s="332"/>
      <c r="E115" s="274"/>
      <c r="F115" s="166">
        <v>-1405</v>
      </c>
      <c r="G115" s="166"/>
      <c r="H115" s="166"/>
      <c r="I115" s="274"/>
      <c r="J115" s="274"/>
    </row>
    <row r="116" spans="1:10" ht="21.75">
      <c r="A116" s="318" t="s">
        <v>201</v>
      </c>
      <c r="B116" s="376"/>
      <c r="C116" s="319">
        <f>SUM(C112:C115)</f>
        <v>10769056</v>
      </c>
      <c r="D116" s="319">
        <f>SUM(D112:D115)</f>
        <v>8753056</v>
      </c>
      <c r="E116" s="274"/>
      <c r="F116" s="166">
        <v>1998500</v>
      </c>
      <c r="G116" s="166"/>
      <c r="H116" s="166"/>
      <c r="I116" s="274"/>
      <c r="J116" s="274"/>
    </row>
    <row r="117" spans="1:10" ht="21.75">
      <c r="A117" s="318" t="s">
        <v>276</v>
      </c>
      <c r="B117" s="316"/>
      <c r="C117" s="331"/>
      <c r="D117" s="332"/>
      <c r="E117" s="333"/>
      <c r="F117" s="334">
        <v>0</v>
      </c>
      <c r="G117" s="334">
        <v>8418528</v>
      </c>
      <c r="H117" s="166"/>
      <c r="I117" s="274"/>
      <c r="J117" s="274"/>
    </row>
    <row r="118" spans="1:10" ht="21.75">
      <c r="A118" s="318" t="s">
        <v>277</v>
      </c>
      <c r="B118" s="316"/>
      <c r="C118" s="331"/>
      <c r="D118" s="306"/>
      <c r="E118" s="274"/>
      <c r="F118" s="166">
        <v>0</v>
      </c>
      <c r="G118" s="166">
        <v>-30000</v>
      </c>
      <c r="H118" s="166"/>
      <c r="I118" s="274"/>
      <c r="J118" s="274"/>
    </row>
    <row r="119" spans="1:10" ht="21.75">
      <c r="A119" s="315" t="s">
        <v>427</v>
      </c>
      <c r="B119" s="316" t="s">
        <v>426</v>
      </c>
      <c r="C119" s="335">
        <v>0</v>
      </c>
      <c r="D119" s="332">
        <v>0</v>
      </c>
      <c r="E119" s="274"/>
      <c r="F119" s="166">
        <v>0</v>
      </c>
      <c r="G119" s="166">
        <f>SUM(G117:G118)</f>
        <v>8388528</v>
      </c>
      <c r="H119" s="166"/>
      <c r="I119" s="274"/>
      <c r="J119" s="274"/>
    </row>
    <row r="120" spans="1:10" ht="21.75">
      <c r="A120" s="306" t="s">
        <v>428</v>
      </c>
      <c r="B120" s="316" t="s">
        <v>430</v>
      </c>
      <c r="C120" s="335">
        <v>0</v>
      </c>
      <c r="D120" s="332">
        <v>8388528</v>
      </c>
      <c r="E120" s="274"/>
      <c r="F120" s="166">
        <v>0</v>
      </c>
      <c r="G120" s="166"/>
      <c r="H120" s="166"/>
      <c r="I120" s="274"/>
      <c r="J120" s="274"/>
    </row>
    <row r="121" spans="1:10" ht="21.75">
      <c r="A121" s="315" t="s">
        <v>429</v>
      </c>
      <c r="B121" s="316"/>
      <c r="C121" s="335">
        <v>0</v>
      </c>
      <c r="D121" s="332">
        <v>30000</v>
      </c>
      <c r="E121" s="274"/>
      <c r="F121" s="166">
        <f>SUM(F114:F120)</f>
        <v>4080500</v>
      </c>
      <c r="G121" s="166"/>
      <c r="H121" s="166"/>
      <c r="I121" s="274"/>
      <c r="J121" s="274"/>
    </row>
    <row r="122" spans="1:10" ht="21.75">
      <c r="A122" s="318" t="s">
        <v>201</v>
      </c>
      <c r="B122" s="316"/>
      <c r="C122" s="336">
        <v>0</v>
      </c>
      <c r="D122" s="319">
        <f>SUM(D119:D121)</f>
        <v>8418528</v>
      </c>
      <c r="E122" s="274"/>
      <c r="F122" s="166">
        <v>0</v>
      </c>
      <c r="G122" s="166"/>
      <c r="H122" s="166"/>
      <c r="I122" s="274"/>
      <c r="J122" s="274"/>
    </row>
    <row r="123" spans="1:10" ht="21.75">
      <c r="A123" s="315"/>
      <c r="B123" s="316"/>
      <c r="C123" s="337"/>
      <c r="D123" s="338"/>
      <c r="E123" s="274"/>
      <c r="F123" s="166">
        <v>0</v>
      </c>
      <c r="G123" s="166"/>
      <c r="H123" s="166"/>
      <c r="I123" s="274"/>
      <c r="J123" s="274"/>
    </row>
    <row r="124" spans="1:10" ht="22.5" thickBot="1">
      <c r="A124" s="339"/>
      <c r="B124" s="340"/>
      <c r="C124" s="341">
        <f>C14+C52+C65+C76+C103+C116+C122</f>
        <v>25115000</v>
      </c>
      <c r="D124" s="342">
        <f>D14+D52+D65+D76+D103+D116+D122</f>
        <v>28632532.840000004</v>
      </c>
      <c r="E124" s="274"/>
      <c r="F124" s="166"/>
      <c r="G124" s="166"/>
      <c r="H124" s="166"/>
      <c r="I124" s="274"/>
      <c r="J124" s="274"/>
    </row>
    <row r="125" spans="1:10" ht="22.5" thickTop="1">
      <c r="A125" s="343"/>
      <c r="B125" s="378"/>
      <c r="C125" s="343"/>
      <c r="D125" s="343"/>
      <c r="E125" s="274"/>
      <c r="F125" s="166"/>
      <c r="G125" s="166"/>
      <c r="H125" s="166"/>
      <c r="I125" s="274"/>
      <c r="J125" s="274"/>
    </row>
    <row r="126" spans="1:10" ht="21.75">
      <c r="A126" s="344"/>
      <c r="B126" s="378"/>
      <c r="C126" s="344"/>
      <c r="D126" s="345"/>
      <c r="E126" s="274"/>
      <c r="F126" s="166"/>
      <c r="G126" s="166"/>
      <c r="H126" s="166"/>
      <c r="I126" s="274"/>
      <c r="J126" s="274"/>
    </row>
    <row r="127" spans="1:10" ht="21.75">
      <c r="A127" s="344"/>
      <c r="B127" s="378"/>
      <c r="C127" s="344"/>
      <c r="D127" s="344"/>
      <c r="E127" s="274"/>
      <c r="F127" s="166"/>
      <c r="G127" s="166"/>
      <c r="H127" s="166"/>
      <c r="I127" s="274"/>
      <c r="J127" s="274"/>
    </row>
    <row r="128" spans="1:10" ht="21.75">
      <c r="A128" s="344"/>
      <c r="B128" s="378"/>
      <c r="C128" s="344"/>
      <c r="D128" s="344"/>
      <c r="E128" s="274"/>
      <c r="F128" s="166"/>
      <c r="G128" s="166"/>
      <c r="H128" s="166"/>
      <c r="I128" s="274"/>
      <c r="J128" s="274"/>
    </row>
  </sheetData>
  <mergeCells count="3">
    <mergeCell ref="A1:D1"/>
    <mergeCell ref="A2:D2"/>
    <mergeCell ref="A3:D3"/>
  </mergeCells>
  <printOptions/>
  <pageMargins left="0" right="0" top="0.7874015748031497" bottom="0" header="0" footer="0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D9" sqref="D9"/>
    </sheetView>
  </sheetViews>
  <sheetFormatPr defaultColWidth="9.140625" defaultRowHeight="12.75"/>
  <cols>
    <col min="1" max="1" width="8.7109375" style="0" customWidth="1"/>
    <col min="2" max="2" width="28.57421875" style="0" customWidth="1"/>
    <col min="3" max="3" width="11.7109375" style="0" customWidth="1"/>
    <col min="4" max="4" width="13.140625" style="0" customWidth="1"/>
    <col min="5" max="5" width="9.00390625" style="0" bestFit="1" customWidth="1"/>
  </cols>
  <sheetData>
    <row r="1" spans="1:5" ht="23.25">
      <c r="A1" s="449" t="s">
        <v>0</v>
      </c>
      <c r="B1" s="449"/>
      <c r="C1" s="449"/>
      <c r="D1" s="449"/>
      <c r="E1" s="449"/>
    </row>
    <row r="2" spans="1:5" ht="23.25">
      <c r="A2" s="449" t="s">
        <v>278</v>
      </c>
      <c r="B2" s="449"/>
      <c r="C2" s="449"/>
      <c r="D2" s="449"/>
      <c r="E2" s="449"/>
    </row>
    <row r="3" spans="1:5" ht="23.25">
      <c r="A3" s="450" t="s">
        <v>435</v>
      </c>
      <c r="B3" s="450"/>
      <c r="C3" s="450"/>
      <c r="D3" s="450"/>
      <c r="E3" s="450"/>
    </row>
    <row r="4" spans="1:5" ht="23.25">
      <c r="A4" s="347" t="s">
        <v>279</v>
      </c>
      <c r="B4" s="348" t="s">
        <v>111</v>
      </c>
      <c r="C4" s="348" t="s">
        <v>280</v>
      </c>
      <c r="D4" s="349" t="s">
        <v>78</v>
      </c>
      <c r="E4" s="350" t="s">
        <v>76</v>
      </c>
    </row>
    <row r="5" spans="1:5" ht="23.25">
      <c r="A5" s="351">
        <v>1</v>
      </c>
      <c r="B5" s="352" t="s">
        <v>281</v>
      </c>
      <c r="C5" s="351">
        <v>15</v>
      </c>
      <c r="D5" s="353">
        <v>1095.8</v>
      </c>
      <c r="E5" s="352"/>
    </row>
    <row r="6" spans="1:5" ht="23.25">
      <c r="A6" s="354">
        <v>2</v>
      </c>
      <c r="B6" s="355" t="s">
        <v>282</v>
      </c>
      <c r="C6" s="354">
        <v>73</v>
      </c>
      <c r="D6" s="356">
        <v>6332.7</v>
      </c>
      <c r="E6" s="355"/>
    </row>
    <row r="7" spans="1:5" ht="23.25">
      <c r="A7" s="354">
        <v>3</v>
      </c>
      <c r="B7" s="355" t="s">
        <v>283</v>
      </c>
      <c r="C7" s="354">
        <v>142</v>
      </c>
      <c r="D7" s="356">
        <v>6798.5</v>
      </c>
      <c r="E7" s="355"/>
    </row>
    <row r="8" spans="1:5" ht="23.25">
      <c r="A8" s="354">
        <v>4</v>
      </c>
      <c r="B8" s="355" t="s">
        <v>436</v>
      </c>
      <c r="C8" s="354">
        <v>179</v>
      </c>
      <c r="D8" s="356">
        <v>4385</v>
      </c>
      <c r="E8" s="355"/>
    </row>
    <row r="9" spans="1:5" ht="23.25">
      <c r="A9" s="357"/>
      <c r="B9" s="358"/>
      <c r="C9" s="357"/>
      <c r="D9" s="359"/>
      <c r="E9" s="358"/>
    </row>
    <row r="10" spans="1:5" ht="24" thickBot="1">
      <c r="A10" s="360"/>
      <c r="B10" s="361"/>
      <c r="C10" s="362">
        <f>SUM(C5:C9)</f>
        <v>409</v>
      </c>
      <c r="D10" s="363">
        <f>SUM(D5:D9)</f>
        <v>18612</v>
      </c>
      <c r="E10" s="361"/>
    </row>
    <row r="11" spans="1:5" ht="24" thickTop="1">
      <c r="A11" s="360"/>
      <c r="B11" s="361"/>
      <c r="C11" s="360"/>
      <c r="D11" s="364"/>
      <c r="E11" s="361"/>
    </row>
  </sheetData>
  <mergeCells count="3">
    <mergeCell ref="A1:E1"/>
    <mergeCell ref="A2:E2"/>
    <mergeCell ref="A3:E3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D14" sqref="D14"/>
    </sheetView>
  </sheetViews>
  <sheetFormatPr defaultColWidth="9.140625" defaultRowHeight="12.75"/>
  <cols>
    <col min="1" max="1" width="23.00390625" style="0" bestFit="1" customWidth="1"/>
    <col min="2" max="2" width="7.421875" style="0" bestFit="1" customWidth="1"/>
    <col min="3" max="3" width="14.140625" style="0" bestFit="1" customWidth="1"/>
    <col min="5" max="5" width="9.28125" style="0" bestFit="1" customWidth="1"/>
    <col min="6" max="6" width="13.28125" style="0" bestFit="1" customWidth="1"/>
    <col min="7" max="7" width="8.140625" style="0" customWidth="1"/>
    <col min="8" max="8" width="14.28125" style="0" customWidth="1"/>
  </cols>
  <sheetData>
    <row r="1" spans="1:8" ht="23.25">
      <c r="A1" s="451" t="s">
        <v>284</v>
      </c>
      <c r="B1" s="451"/>
      <c r="C1" s="451"/>
      <c r="D1" s="451"/>
      <c r="E1" s="451"/>
      <c r="F1" s="451"/>
      <c r="G1" s="451"/>
      <c r="H1" s="451"/>
    </row>
    <row r="2" spans="1:8" ht="23.25">
      <c r="A2" s="365" t="s">
        <v>285</v>
      </c>
      <c r="B2" s="365"/>
      <c r="C2" s="366"/>
      <c r="D2" s="365"/>
      <c r="E2" s="365"/>
      <c r="F2" s="365"/>
      <c r="G2" s="365"/>
      <c r="H2" s="367">
        <v>0</v>
      </c>
    </row>
    <row r="3" spans="1:8" ht="23.25">
      <c r="A3" s="365" t="s">
        <v>286</v>
      </c>
      <c r="B3" s="365"/>
      <c r="C3" s="366"/>
      <c r="D3" s="365"/>
      <c r="E3" s="365"/>
      <c r="F3" s="365"/>
      <c r="G3" s="365"/>
      <c r="H3" s="367"/>
    </row>
    <row r="4" spans="1:8" ht="23.25">
      <c r="A4" s="365"/>
      <c r="B4" s="365" t="s">
        <v>287</v>
      </c>
      <c r="C4" s="366" t="s">
        <v>288</v>
      </c>
      <c r="D4" s="365"/>
      <c r="E4" s="365" t="s">
        <v>289</v>
      </c>
      <c r="F4" s="365" t="s">
        <v>290</v>
      </c>
      <c r="G4" s="365"/>
      <c r="H4" s="367">
        <v>9708.83</v>
      </c>
    </row>
    <row r="5" spans="1:8" ht="23.25">
      <c r="A5" s="365"/>
      <c r="B5" s="365"/>
      <c r="C5" s="366"/>
      <c r="D5" s="365"/>
      <c r="E5" s="365" t="s">
        <v>289</v>
      </c>
      <c r="F5" s="365" t="s">
        <v>291</v>
      </c>
      <c r="G5" s="365"/>
      <c r="H5" s="367">
        <v>893353.62</v>
      </c>
    </row>
    <row r="6" spans="1:8" ht="23.25">
      <c r="A6" s="365"/>
      <c r="B6" s="365"/>
      <c r="C6" s="366"/>
      <c r="D6" s="365"/>
      <c r="E6" s="365" t="s">
        <v>289</v>
      </c>
      <c r="F6" s="365" t="s">
        <v>292</v>
      </c>
      <c r="G6" s="365"/>
      <c r="H6" s="367">
        <v>190049.79</v>
      </c>
    </row>
    <row r="7" spans="1:8" ht="23.25">
      <c r="A7" s="365"/>
      <c r="B7" s="365"/>
      <c r="C7" s="366" t="s">
        <v>293</v>
      </c>
      <c r="D7" s="365"/>
      <c r="E7" s="365" t="s">
        <v>289</v>
      </c>
      <c r="F7" s="365" t="s">
        <v>294</v>
      </c>
      <c r="G7" s="365"/>
      <c r="H7" s="367">
        <v>611377.53</v>
      </c>
    </row>
    <row r="8" spans="1:8" ht="23.25">
      <c r="A8" s="365"/>
      <c r="B8" s="365" t="s">
        <v>295</v>
      </c>
      <c r="C8" s="366" t="s">
        <v>296</v>
      </c>
      <c r="D8" s="365"/>
      <c r="E8" s="365" t="s">
        <v>289</v>
      </c>
      <c r="F8" s="365" t="s">
        <v>297</v>
      </c>
      <c r="G8" s="365"/>
      <c r="H8" s="367">
        <v>556923.81</v>
      </c>
    </row>
    <row r="9" spans="1:8" ht="23.25">
      <c r="A9" s="365"/>
      <c r="B9" s="365"/>
      <c r="C9" s="366"/>
      <c r="D9" s="365"/>
      <c r="E9" s="365" t="s">
        <v>289</v>
      </c>
      <c r="F9" s="365" t="s">
        <v>298</v>
      </c>
      <c r="G9" s="365"/>
      <c r="H9" s="367">
        <v>10085850.96</v>
      </c>
    </row>
    <row r="10" spans="1:8" ht="23.25">
      <c r="A10" s="365"/>
      <c r="B10" s="365"/>
      <c r="C10" s="366" t="s">
        <v>299</v>
      </c>
      <c r="D10" s="365"/>
      <c r="E10" s="365" t="s">
        <v>289</v>
      </c>
      <c r="F10" s="365" t="s">
        <v>437</v>
      </c>
      <c r="G10" s="365"/>
      <c r="H10" s="367">
        <v>1585625.4</v>
      </c>
    </row>
    <row r="11" spans="1:8" ht="23.25">
      <c r="A11" s="365" t="s">
        <v>300</v>
      </c>
      <c r="B11" s="365"/>
      <c r="C11" s="366"/>
      <c r="D11" s="365"/>
      <c r="E11" s="365"/>
      <c r="F11" s="365"/>
      <c r="G11" s="365"/>
      <c r="H11" s="367"/>
    </row>
    <row r="12" spans="1:8" ht="24" thickBot="1">
      <c r="A12" s="365"/>
      <c r="B12" s="365"/>
      <c r="C12" s="366"/>
      <c r="D12" s="365"/>
      <c r="E12" s="365"/>
      <c r="F12" s="365"/>
      <c r="G12" s="365"/>
      <c r="H12" s="368">
        <f>SUM(H4:H11)</f>
        <v>13932889.940000001</v>
      </c>
    </row>
    <row r="13" spans="1:8" ht="24" thickTop="1">
      <c r="A13" s="365"/>
      <c r="B13" s="365"/>
      <c r="C13" s="366"/>
      <c r="D13" s="365"/>
      <c r="E13" s="365"/>
      <c r="F13" s="365"/>
      <c r="G13" s="365"/>
      <c r="H13" s="367"/>
    </row>
  </sheetData>
  <mergeCells count="1">
    <mergeCell ref="A1:H1"/>
  </mergeCells>
  <printOptions/>
  <pageMargins left="0" right="0" top="0.984251968503937" bottom="0.984251968503937" header="0" footer="0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D14" sqref="D14"/>
    </sheetView>
  </sheetViews>
  <sheetFormatPr defaultColWidth="9.140625" defaultRowHeight="12.75"/>
  <cols>
    <col min="1" max="1" width="5.421875" style="369" customWidth="1"/>
    <col min="2" max="6" width="9.140625" style="369" customWidth="1"/>
    <col min="7" max="7" width="19.140625" style="371" customWidth="1"/>
    <col min="8" max="16384" width="9.140625" style="369" customWidth="1"/>
  </cols>
  <sheetData>
    <row r="1" spans="1:8" ht="21.75">
      <c r="A1" s="452"/>
      <c r="B1" s="452"/>
      <c r="C1" s="452"/>
      <c r="D1" s="452"/>
      <c r="E1" s="452"/>
      <c r="F1" s="452"/>
      <c r="G1" s="452"/>
      <c r="H1" s="452"/>
    </row>
    <row r="2" spans="1:3" ht="21.75">
      <c r="A2" s="370" t="s">
        <v>301</v>
      </c>
      <c r="B2" s="370"/>
      <c r="C2" s="370"/>
    </row>
    <row r="3" spans="2:7" ht="21.75">
      <c r="B3" s="369" t="s">
        <v>14</v>
      </c>
      <c r="G3" s="371">
        <v>228325.21</v>
      </c>
    </row>
    <row r="4" spans="2:7" ht="21.75">
      <c r="B4" s="369" t="s">
        <v>12</v>
      </c>
      <c r="G4" s="371">
        <v>9514.12</v>
      </c>
    </row>
    <row r="5" spans="2:7" ht="21.75">
      <c r="B5" s="369" t="s">
        <v>302</v>
      </c>
      <c r="G5" s="371">
        <v>4278.32</v>
      </c>
    </row>
    <row r="6" spans="2:7" ht="21.75">
      <c r="B6" s="369" t="s">
        <v>303</v>
      </c>
      <c r="G6" s="371">
        <v>8717.81</v>
      </c>
    </row>
    <row r="7" spans="2:7" ht="21.75">
      <c r="B7" s="369" t="s">
        <v>304</v>
      </c>
      <c r="G7" s="371">
        <v>606673.34</v>
      </c>
    </row>
    <row r="8" spans="2:7" ht="21.75">
      <c r="B8" s="369" t="s">
        <v>305</v>
      </c>
      <c r="G8" s="371">
        <v>96844.83</v>
      </c>
    </row>
    <row r="9" spans="2:7" ht="21.75">
      <c r="B9" s="369" t="s">
        <v>306</v>
      </c>
      <c r="G9" s="371">
        <v>0</v>
      </c>
    </row>
    <row r="10" spans="2:7" ht="21.75">
      <c r="B10" s="369" t="s">
        <v>307</v>
      </c>
      <c r="G10" s="371">
        <v>0</v>
      </c>
    </row>
    <row r="12" spans="3:7" ht="22.5" thickBot="1">
      <c r="C12" s="370" t="s">
        <v>201</v>
      </c>
      <c r="G12" s="372">
        <f>SUM(G3:G10)</f>
        <v>954353.6299999999</v>
      </c>
    </row>
    <row r="13" ht="22.5" thickTop="1"/>
  </sheetData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8">
      <selection activeCell="J35" sqref="J3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G11" sqref="G11"/>
    </sheetView>
  </sheetViews>
  <sheetFormatPr defaultColWidth="9.140625" defaultRowHeight="12.75"/>
  <cols>
    <col min="1" max="1" width="33.7109375" style="0" customWidth="1"/>
    <col min="2" max="2" width="16.28125" style="0" customWidth="1"/>
    <col min="3" max="3" width="14.140625" style="48" customWidth="1"/>
    <col min="4" max="4" width="12.57421875" style="48" bestFit="1" customWidth="1"/>
    <col min="5" max="5" width="15.421875" style="0" customWidth="1"/>
    <col min="6" max="6" width="27.421875" style="0" customWidth="1"/>
    <col min="7" max="7" width="14.7109375" style="0" customWidth="1"/>
    <col min="9" max="11" width="13.00390625" style="0" bestFit="1" customWidth="1"/>
    <col min="12" max="12" width="12.28125" style="0" customWidth="1"/>
    <col min="13" max="13" width="13.00390625" style="0" customWidth="1"/>
  </cols>
  <sheetData>
    <row r="1" spans="1:10" ht="21">
      <c r="A1" s="389" t="s">
        <v>46</v>
      </c>
      <c r="B1" s="389"/>
      <c r="C1" s="389"/>
      <c r="D1" s="389"/>
      <c r="E1" s="389"/>
      <c r="F1" s="389"/>
      <c r="G1" s="389"/>
      <c r="H1" s="50"/>
      <c r="I1" s="51"/>
      <c r="J1" s="50"/>
    </row>
    <row r="2" spans="1:10" ht="21">
      <c r="A2" s="389" t="s">
        <v>47</v>
      </c>
      <c r="B2" s="389"/>
      <c r="C2" s="389"/>
      <c r="D2" s="389"/>
      <c r="E2" s="389"/>
      <c r="F2" s="389"/>
      <c r="G2" s="389"/>
      <c r="H2" s="50"/>
      <c r="I2" s="51"/>
      <c r="J2" s="50"/>
    </row>
    <row r="3" spans="1:10" ht="21">
      <c r="A3" s="390" t="s">
        <v>471</v>
      </c>
      <c r="B3" s="390"/>
      <c r="C3" s="390"/>
      <c r="D3" s="390"/>
      <c r="E3" s="390"/>
      <c r="F3" s="390"/>
      <c r="G3" s="390"/>
      <c r="H3" s="50"/>
      <c r="I3" s="51"/>
      <c r="J3" s="50"/>
    </row>
    <row r="4" spans="1:10" ht="21">
      <c r="A4" s="52" t="s">
        <v>48</v>
      </c>
      <c r="B4" s="53" t="s">
        <v>49</v>
      </c>
      <c r="C4" s="53" t="s">
        <v>50</v>
      </c>
      <c r="D4" s="53" t="s">
        <v>51</v>
      </c>
      <c r="E4" s="53" t="s">
        <v>52</v>
      </c>
      <c r="F4" s="52" t="s">
        <v>53</v>
      </c>
      <c r="G4" s="53" t="s">
        <v>54</v>
      </c>
      <c r="H4" s="49"/>
      <c r="I4" s="54"/>
      <c r="J4" s="49"/>
    </row>
    <row r="5" spans="1:10" ht="21">
      <c r="A5" s="55" t="s">
        <v>55</v>
      </c>
      <c r="B5" s="56"/>
      <c r="C5" s="56"/>
      <c r="D5" s="56"/>
      <c r="E5" s="56"/>
      <c r="F5" s="57"/>
      <c r="G5" s="56"/>
      <c r="H5" s="50"/>
      <c r="I5" s="51">
        <v>2658725</v>
      </c>
      <c r="J5" s="51"/>
    </row>
    <row r="6" spans="1:12" ht="21">
      <c r="A6" s="58" t="s">
        <v>56</v>
      </c>
      <c r="B6" s="59">
        <v>2658725</v>
      </c>
      <c r="C6" s="59"/>
      <c r="D6" s="59"/>
      <c r="E6" s="59">
        <f>B6+C6-D6</f>
        <v>2658725</v>
      </c>
      <c r="F6" s="58" t="s">
        <v>57</v>
      </c>
      <c r="G6" s="59"/>
      <c r="H6" s="50"/>
      <c r="I6" s="51">
        <v>2562897</v>
      </c>
      <c r="J6" s="51">
        <v>2317748</v>
      </c>
      <c r="K6" s="60">
        <v>2453339.8</v>
      </c>
      <c r="L6" s="61">
        <v>8400</v>
      </c>
    </row>
    <row r="7" spans="1:12" ht="21">
      <c r="A7" s="58" t="s">
        <v>58</v>
      </c>
      <c r="B7" s="59">
        <v>5252236.8</v>
      </c>
      <c r="C7" s="59"/>
      <c r="D7" s="59"/>
      <c r="E7" s="59">
        <f aca="true" t="shared" si="0" ref="E7:E20">B7+C7-D7</f>
        <v>5252236.8</v>
      </c>
      <c r="F7" s="58" t="s">
        <v>59</v>
      </c>
      <c r="G7" s="59">
        <f>2334748+94100+178340</f>
        <v>2607188</v>
      </c>
      <c r="H7" s="50"/>
      <c r="I7" s="51">
        <v>6771143.18</v>
      </c>
      <c r="J7" s="51"/>
      <c r="K7" s="60">
        <v>32040</v>
      </c>
      <c r="L7">
        <v>5200</v>
      </c>
    </row>
    <row r="8" spans="1:12" ht="21">
      <c r="A8" s="58" t="s">
        <v>60</v>
      </c>
      <c r="B8" s="59">
        <v>6771143.18</v>
      </c>
      <c r="C8" s="59"/>
      <c r="D8" s="59"/>
      <c r="E8" s="59">
        <f t="shared" si="0"/>
        <v>6771143.18</v>
      </c>
      <c r="F8" s="58"/>
      <c r="G8" s="59"/>
      <c r="H8" s="50"/>
      <c r="I8" s="51">
        <v>0</v>
      </c>
      <c r="J8" s="51"/>
      <c r="K8" s="60">
        <v>2800</v>
      </c>
      <c r="L8">
        <v>56000</v>
      </c>
    </row>
    <row r="9" spans="1:12" ht="21">
      <c r="A9" s="58" t="s">
        <v>61</v>
      </c>
      <c r="B9" s="59">
        <v>0</v>
      </c>
      <c r="C9" s="59"/>
      <c r="D9" s="59"/>
      <c r="E9" s="59">
        <f t="shared" si="0"/>
        <v>0</v>
      </c>
      <c r="F9" s="58"/>
      <c r="G9" s="59"/>
      <c r="H9" s="50"/>
      <c r="I9" s="51">
        <v>0</v>
      </c>
      <c r="J9" s="51">
        <v>11602793.18</v>
      </c>
      <c r="K9" s="60">
        <v>2600</v>
      </c>
      <c r="L9" s="61">
        <v>24500</v>
      </c>
    </row>
    <row r="10" spans="1:11" ht="21">
      <c r="A10" s="58" t="s">
        <v>62</v>
      </c>
      <c r="B10" s="59">
        <v>0</v>
      </c>
      <c r="C10" s="59"/>
      <c r="D10" s="59"/>
      <c r="E10" s="59">
        <f t="shared" si="0"/>
        <v>0</v>
      </c>
      <c r="F10" s="58" t="s">
        <v>63</v>
      </c>
      <c r="G10" s="59">
        <f>12492593.18+2649829.8-53888+117100</f>
        <v>15205634.98</v>
      </c>
      <c r="H10" s="50"/>
      <c r="I10" s="51">
        <v>0</v>
      </c>
      <c r="J10" s="51"/>
      <c r="K10" s="60">
        <v>3500</v>
      </c>
    </row>
    <row r="11" spans="1:12" ht="21">
      <c r="A11" s="58" t="s">
        <v>64</v>
      </c>
      <c r="B11" s="59">
        <v>0</v>
      </c>
      <c r="C11" s="59"/>
      <c r="D11" s="59"/>
      <c r="E11" s="59">
        <f t="shared" si="0"/>
        <v>0</v>
      </c>
      <c r="F11" s="58"/>
      <c r="G11" s="59"/>
      <c r="H11" s="50"/>
      <c r="I11" s="51">
        <v>1005035</v>
      </c>
      <c r="J11" s="51"/>
      <c r="K11" s="60">
        <v>41350</v>
      </c>
      <c r="L11">
        <v>15088534.98</v>
      </c>
    </row>
    <row r="12" spans="1:12" ht="21">
      <c r="A12" s="58" t="s">
        <v>65</v>
      </c>
      <c r="B12" s="59">
        <v>1672035</v>
      </c>
      <c r="C12" s="59"/>
      <c r="D12" s="59"/>
      <c r="E12" s="59">
        <f t="shared" si="0"/>
        <v>1672035</v>
      </c>
      <c r="F12" s="58"/>
      <c r="G12" s="59"/>
      <c r="H12" s="50"/>
      <c r="I12" s="51">
        <v>0</v>
      </c>
      <c r="J12" s="51"/>
      <c r="K12" s="60">
        <v>18400</v>
      </c>
      <c r="L12">
        <v>-53888</v>
      </c>
    </row>
    <row r="13" spans="1:12" ht="21">
      <c r="A13" s="62" t="s">
        <v>66</v>
      </c>
      <c r="B13" s="59">
        <v>0</v>
      </c>
      <c r="C13" s="59"/>
      <c r="D13" s="59"/>
      <c r="E13" s="59">
        <f t="shared" si="0"/>
        <v>0</v>
      </c>
      <c r="F13" s="58"/>
      <c r="G13" s="59"/>
      <c r="H13" s="50"/>
      <c r="I13" s="51">
        <v>2768500</v>
      </c>
      <c r="J13" s="51">
        <v>4317225</v>
      </c>
      <c r="K13" s="60">
        <v>13800</v>
      </c>
      <c r="L13">
        <f>SUM(L11:L12)</f>
        <v>15034646.98</v>
      </c>
    </row>
    <row r="14" spans="1:11" ht="21">
      <c r="A14" s="58" t="s">
        <v>67</v>
      </c>
      <c r="B14" s="59">
        <v>2658500</v>
      </c>
      <c r="C14" s="59"/>
      <c r="D14" s="59"/>
      <c r="E14" s="59">
        <f t="shared" si="0"/>
        <v>2658500</v>
      </c>
      <c r="F14" s="58" t="s">
        <v>68</v>
      </c>
      <c r="G14" s="59">
        <f>4317225</f>
        <v>4317225</v>
      </c>
      <c r="H14" s="50"/>
      <c r="I14" s="51">
        <v>161248</v>
      </c>
      <c r="J14" s="51"/>
      <c r="K14" s="60">
        <v>4000</v>
      </c>
    </row>
    <row r="15" spans="1:11" ht="21">
      <c r="A15" s="58" t="s">
        <v>69</v>
      </c>
      <c r="B15" s="59">
        <v>161248</v>
      </c>
      <c r="C15" s="59"/>
      <c r="D15" s="59"/>
      <c r="E15" s="59">
        <f t="shared" si="0"/>
        <v>161248</v>
      </c>
      <c r="F15" s="58"/>
      <c r="G15" s="63"/>
      <c r="H15" s="50"/>
      <c r="I15" s="51">
        <v>75500</v>
      </c>
      <c r="J15" s="51"/>
      <c r="K15" s="60">
        <v>78000</v>
      </c>
    </row>
    <row r="16" spans="1:11" ht="21">
      <c r="A16" s="58" t="s">
        <v>70</v>
      </c>
      <c r="B16" s="59">
        <v>75500</v>
      </c>
      <c r="C16" s="59">
        <v>112750</v>
      </c>
      <c r="D16" s="59"/>
      <c r="E16" s="59">
        <f t="shared" si="0"/>
        <v>188250</v>
      </c>
      <c r="F16" s="58"/>
      <c r="G16" s="59"/>
      <c r="H16" s="50"/>
      <c r="I16" s="51">
        <v>1911708</v>
      </c>
      <c r="J16" s="51"/>
      <c r="K16" s="60"/>
    </row>
    <row r="17" spans="1:13" ht="21">
      <c r="A17" s="58" t="s">
        <v>71</v>
      </c>
      <c r="B17" s="59">
        <v>2266160</v>
      </c>
      <c r="C17" s="59">
        <v>182690</v>
      </c>
      <c r="D17" s="59"/>
      <c r="E17" s="59">
        <f>B17+C17-D17</f>
        <v>2448850</v>
      </c>
      <c r="F17" s="58"/>
      <c r="G17" s="59"/>
      <c r="H17" s="50"/>
      <c r="I17" s="51">
        <v>240510</v>
      </c>
      <c r="J17" s="51"/>
      <c r="K17" s="60">
        <f>SUM(K6:K16)</f>
        <v>2649829.8</v>
      </c>
      <c r="L17" s="64">
        <f>SUM(L6:L16)</f>
        <v>30163393.96</v>
      </c>
      <c r="M17" s="65">
        <f>SUM(K17:L17)</f>
        <v>32813223.76</v>
      </c>
    </row>
    <row r="18" spans="1:10" ht="21">
      <c r="A18" s="58" t="s">
        <v>72</v>
      </c>
      <c r="B18" s="59">
        <v>236560</v>
      </c>
      <c r="C18" s="59"/>
      <c r="D18" s="59"/>
      <c r="E18" s="59">
        <f>B18+C18-D18</f>
        <v>236560</v>
      </c>
      <c r="F18" s="58"/>
      <c r="G18" s="59"/>
      <c r="H18" s="50"/>
      <c r="I18" s="51">
        <v>66500</v>
      </c>
      <c r="J18" s="51"/>
    </row>
    <row r="19" spans="1:10" ht="21">
      <c r="A19" s="58" t="s">
        <v>73</v>
      </c>
      <c r="B19" s="59">
        <v>66500</v>
      </c>
      <c r="C19" s="59"/>
      <c r="D19" s="59"/>
      <c r="E19" s="59">
        <f t="shared" si="0"/>
        <v>66500</v>
      </c>
      <c r="F19" s="58"/>
      <c r="G19" s="59"/>
      <c r="H19" s="50"/>
      <c r="I19" s="51">
        <v>16000</v>
      </c>
      <c r="J19" s="51"/>
    </row>
    <row r="20" spans="1:10" ht="21">
      <c r="A20" s="58" t="s">
        <v>74</v>
      </c>
      <c r="B20" s="59">
        <v>16000</v>
      </c>
      <c r="C20" s="59"/>
      <c r="D20" s="59"/>
      <c r="E20" s="59">
        <f t="shared" si="0"/>
        <v>16000</v>
      </c>
      <c r="F20" s="58"/>
      <c r="G20" s="66"/>
      <c r="H20" s="50"/>
      <c r="I20" s="51"/>
      <c r="J20" s="51"/>
    </row>
    <row r="21" spans="1:10" ht="21">
      <c r="A21" s="67"/>
      <c r="B21" s="68"/>
      <c r="C21" s="69"/>
      <c r="D21" s="69"/>
      <c r="E21" s="69"/>
      <c r="F21" s="70"/>
      <c r="G21" s="69"/>
      <c r="H21" s="50"/>
      <c r="I21" s="51">
        <v>18237766.18</v>
      </c>
      <c r="J21" s="51">
        <v>18237766.18</v>
      </c>
    </row>
    <row r="22" spans="1:10" ht="21.75" thickBot="1">
      <c r="A22" s="71"/>
      <c r="B22" s="72">
        <f>SUM(B6:B21)</f>
        <v>21834607.98</v>
      </c>
      <c r="C22" s="72">
        <f>SUM(C6:C21)</f>
        <v>295440</v>
      </c>
      <c r="D22" s="72">
        <f>SUM(D6:D21)</f>
        <v>0</v>
      </c>
      <c r="E22" s="72">
        <f>SUM(E6:E21)</f>
        <v>22130047.98</v>
      </c>
      <c r="F22" s="73"/>
      <c r="G22" s="72">
        <f>SUM(G6:G21)</f>
        <v>22130047.98</v>
      </c>
      <c r="H22" s="50"/>
      <c r="I22" s="51"/>
      <c r="J22" s="74"/>
    </row>
    <row r="23" spans="1:10" ht="21.75" thickTop="1">
      <c r="A23" s="50"/>
      <c r="B23" s="51"/>
      <c r="C23" s="51"/>
      <c r="D23" s="51"/>
      <c r="E23" s="51"/>
      <c r="F23" s="50"/>
      <c r="G23" s="51"/>
      <c r="H23" s="50"/>
      <c r="I23" s="51"/>
      <c r="J23" s="50"/>
    </row>
    <row r="24" spans="1:10" ht="21">
      <c r="A24" s="50"/>
      <c r="B24" s="406"/>
      <c r="C24" s="406"/>
      <c r="D24" s="406"/>
      <c r="E24" s="391"/>
      <c r="F24" s="391"/>
      <c r="G24" s="51"/>
      <c r="H24" s="50"/>
      <c r="I24" s="51">
        <v>1016800</v>
      </c>
      <c r="J24" s="50"/>
    </row>
    <row r="25" spans="1:10" ht="21">
      <c r="A25" s="50"/>
      <c r="B25" s="406"/>
      <c r="C25" s="406"/>
      <c r="D25" s="406"/>
      <c r="E25" s="388"/>
      <c r="F25" s="388"/>
      <c r="G25" s="51"/>
      <c r="H25" s="50"/>
      <c r="I25" s="51">
        <v>-6500</v>
      </c>
      <c r="J25" s="50"/>
    </row>
    <row r="26" spans="1:10" ht="21">
      <c r="A26" s="50"/>
      <c r="B26" s="406"/>
      <c r="C26" s="406"/>
      <c r="D26" s="406"/>
      <c r="E26" s="406"/>
      <c r="F26" s="406"/>
      <c r="G26" s="51"/>
      <c r="H26" s="50"/>
      <c r="I26" s="51">
        <v>-10500</v>
      </c>
      <c r="J26" s="50"/>
    </row>
    <row r="27" spans="1:10" ht="21">
      <c r="A27" s="50"/>
      <c r="B27" s="406"/>
      <c r="C27" s="406"/>
      <c r="D27" s="406"/>
      <c r="E27" s="75"/>
      <c r="F27" s="75"/>
      <c r="G27" s="51"/>
      <c r="H27" s="50"/>
      <c r="I27" s="51">
        <v>999800</v>
      </c>
      <c r="J27" s="50"/>
    </row>
    <row r="28" spans="1:10" ht="18">
      <c r="A28" s="76"/>
      <c r="B28" s="76"/>
      <c r="C28" s="77"/>
      <c r="D28" s="77"/>
      <c r="E28" s="76"/>
      <c r="F28" s="76"/>
      <c r="G28" s="76"/>
      <c r="H28" s="76"/>
      <c r="I28" s="76"/>
      <c r="J28" s="76"/>
    </row>
    <row r="29" spans="1:10" ht="18">
      <c r="A29" s="76"/>
      <c r="B29" s="76"/>
      <c r="C29" s="77"/>
      <c r="D29" s="77"/>
      <c r="E29" s="76"/>
      <c r="F29" s="76"/>
      <c r="G29" s="76"/>
      <c r="H29" s="76"/>
      <c r="I29" s="76"/>
      <c r="J29" s="76"/>
    </row>
    <row r="30" spans="1:10" ht="21">
      <c r="A30" s="50"/>
      <c r="B30" s="51"/>
      <c r="C30" s="51"/>
      <c r="D30" s="51"/>
      <c r="E30" s="59">
        <v>0</v>
      </c>
      <c r="F30" s="50"/>
      <c r="G30" s="51"/>
      <c r="H30" s="50"/>
      <c r="I30" s="51"/>
      <c r="J30" s="50"/>
    </row>
    <row r="31" spans="1:10" ht="21">
      <c r="A31" s="50"/>
      <c r="B31" s="51"/>
      <c r="C31" s="51"/>
      <c r="D31" s="51"/>
      <c r="E31" s="59">
        <v>0</v>
      </c>
      <c r="F31" s="50"/>
      <c r="G31" s="51"/>
      <c r="H31" s="50"/>
      <c r="I31" s="51"/>
      <c r="J31" s="50"/>
    </row>
    <row r="32" spans="1:10" ht="21">
      <c r="A32" s="50"/>
      <c r="B32" s="51"/>
      <c r="C32" s="51"/>
      <c r="D32" s="51"/>
      <c r="E32" s="59">
        <v>0</v>
      </c>
      <c r="F32" s="50"/>
      <c r="G32" s="51"/>
      <c r="H32" s="50"/>
      <c r="I32" s="51"/>
      <c r="J32" s="50"/>
    </row>
    <row r="33" spans="1:10" ht="21">
      <c r="A33" s="76"/>
      <c r="B33" s="76"/>
      <c r="C33" s="77"/>
      <c r="D33" s="77"/>
      <c r="E33" s="59">
        <v>0</v>
      </c>
      <c r="F33" s="76"/>
      <c r="G33" s="76"/>
      <c r="H33" s="76"/>
      <c r="I33" s="76"/>
      <c r="J33" s="76"/>
    </row>
    <row r="34" spans="1:10" ht="21">
      <c r="A34" s="76"/>
      <c r="B34" s="76"/>
      <c r="C34" s="77"/>
      <c r="D34" s="77"/>
      <c r="E34" s="59">
        <v>0</v>
      </c>
      <c r="F34" s="76"/>
      <c r="G34" s="76"/>
      <c r="H34" s="76"/>
      <c r="I34" s="76"/>
      <c r="J34" s="76"/>
    </row>
    <row r="35" spans="1:10" ht="21">
      <c r="A35" s="76"/>
      <c r="B35" s="76"/>
      <c r="C35" s="77"/>
      <c r="D35" s="77"/>
      <c r="E35" s="59">
        <v>0</v>
      </c>
      <c r="F35" s="76"/>
      <c r="G35" s="76"/>
      <c r="H35" s="76"/>
      <c r="I35" s="76"/>
      <c r="J35" s="76"/>
    </row>
    <row r="36" spans="1:10" ht="21">
      <c r="A36" s="76"/>
      <c r="B36" s="76"/>
      <c r="C36" s="77"/>
      <c r="D36" s="77"/>
      <c r="E36" s="59">
        <v>0</v>
      </c>
      <c r="F36" s="76"/>
      <c r="G36" s="76"/>
      <c r="H36" s="76"/>
      <c r="I36" s="76"/>
      <c r="J36" s="76"/>
    </row>
    <row r="37" spans="1:10" ht="21">
      <c r="A37" s="76"/>
      <c r="B37" s="76"/>
      <c r="C37" s="77"/>
      <c r="D37" s="77"/>
      <c r="E37" s="59"/>
      <c r="F37" s="76"/>
      <c r="G37" s="76"/>
      <c r="H37" s="76"/>
      <c r="I37" s="76"/>
      <c r="J37" s="76"/>
    </row>
    <row r="38" spans="1:10" ht="21">
      <c r="A38" s="76"/>
      <c r="B38" s="76"/>
      <c r="C38" s="77"/>
      <c r="D38" s="77"/>
      <c r="E38" s="59">
        <v>0</v>
      </c>
      <c r="F38" s="76"/>
      <c r="G38" s="76"/>
      <c r="H38" s="76"/>
      <c r="I38" s="76"/>
      <c r="J38" s="76"/>
    </row>
    <row r="39" spans="1:10" ht="21">
      <c r="A39" s="76"/>
      <c r="B39" s="76"/>
      <c r="C39" s="77"/>
      <c r="D39" s="77"/>
      <c r="E39" s="59">
        <v>0</v>
      </c>
      <c r="F39" s="76"/>
      <c r="G39" s="76"/>
      <c r="H39" s="76"/>
      <c r="I39" s="76"/>
      <c r="J39" s="76"/>
    </row>
    <row r="40" spans="1:10" ht="21">
      <c r="A40" s="76"/>
      <c r="B40" s="76"/>
      <c r="C40" s="77"/>
      <c r="D40" s="77"/>
      <c r="E40" s="59">
        <v>0</v>
      </c>
      <c r="F40" s="76"/>
      <c r="G40" s="76"/>
      <c r="H40" s="76"/>
      <c r="I40" s="76"/>
      <c r="J40" s="76"/>
    </row>
    <row r="41" spans="1:10" ht="21">
      <c r="A41" s="76"/>
      <c r="B41" s="76"/>
      <c r="C41" s="77"/>
      <c r="D41" s="77"/>
      <c r="E41" s="59">
        <v>0</v>
      </c>
      <c r="F41" s="76"/>
      <c r="G41" s="76"/>
      <c r="H41" s="76"/>
      <c r="I41" s="76"/>
      <c r="J41" s="76"/>
    </row>
    <row r="42" spans="1:10" ht="21">
      <c r="A42" s="76"/>
      <c r="B42" s="76"/>
      <c r="C42" s="77"/>
      <c r="D42" s="77"/>
      <c r="E42" s="59">
        <v>0</v>
      </c>
      <c r="F42" s="76"/>
      <c r="G42" s="76"/>
      <c r="H42" s="76"/>
      <c r="I42" s="76"/>
      <c r="J42" s="76"/>
    </row>
    <row r="43" spans="1:10" ht="21">
      <c r="A43" s="76"/>
      <c r="B43" s="76"/>
      <c r="C43" s="77"/>
      <c r="D43" s="77"/>
      <c r="E43" s="59">
        <v>0</v>
      </c>
      <c r="F43" s="76"/>
      <c r="G43" s="76"/>
      <c r="H43" s="76"/>
      <c r="I43" s="76"/>
      <c r="J43" s="76"/>
    </row>
    <row r="44" spans="1:10" ht="21">
      <c r="A44" s="76"/>
      <c r="B44" s="76"/>
      <c r="C44" s="77"/>
      <c r="D44" s="77"/>
      <c r="E44" s="59">
        <v>0</v>
      </c>
      <c r="F44" s="76"/>
      <c r="G44" s="76"/>
      <c r="H44" s="76"/>
      <c r="I44" s="76"/>
      <c r="J44" s="76"/>
    </row>
  </sheetData>
  <mergeCells count="10">
    <mergeCell ref="A1:G1"/>
    <mergeCell ref="A2:G2"/>
    <mergeCell ref="A3:G3"/>
    <mergeCell ref="B24:D24"/>
    <mergeCell ref="E24:F24"/>
    <mergeCell ref="B27:D27"/>
    <mergeCell ref="B25:D25"/>
    <mergeCell ref="E25:F25"/>
    <mergeCell ref="B26:D26"/>
    <mergeCell ref="E26:F26"/>
  </mergeCells>
  <printOptions/>
  <pageMargins left="0" right="0" top="0.3937007874015748" bottom="0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22">
      <selection activeCell="B46" sqref="B46"/>
    </sheetView>
  </sheetViews>
  <sheetFormatPr defaultColWidth="9.140625" defaultRowHeight="12.75"/>
  <cols>
    <col min="2" max="2" width="45.57421875" style="0" customWidth="1"/>
    <col min="3" max="3" width="13.00390625" style="0" customWidth="1"/>
    <col min="4" max="4" width="14.28125" style="0" customWidth="1"/>
    <col min="5" max="5" width="13.140625" style="0" customWidth="1"/>
    <col min="6" max="6" width="13.421875" style="0" customWidth="1"/>
    <col min="7" max="7" width="31.57421875" style="0" bestFit="1" customWidth="1"/>
  </cols>
  <sheetData>
    <row r="1" spans="1:7" ht="21.75">
      <c r="A1" s="78"/>
      <c r="B1" s="416" t="s">
        <v>77</v>
      </c>
      <c r="C1" s="416"/>
      <c r="D1" s="416"/>
      <c r="E1" s="416"/>
      <c r="F1" s="416"/>
      <c r="G1" s="416"/>
    </row>
    <row r="2" spans="1:7" ht="23.25">
      <c r="A2" s="78"/>
      <c r="B2" s="417" t="s">
        <v>0</v>
      </c>
      <c r="C2" s="417"/>
      <c r="D2" s="417"/>
      <c r="E2" s="417"/>
      <c r="F2" s="417"/>
      <c r="G2" s="417"/>
    </row>
    <row r="3" spans="1:7" ht="23.25">
      <c r="A3" s="78"/>
      <c r="B3" s="417" t="s">
        <v>7</v>
      </c>
      <c r="C3" s="417"/>
      <c r="D3" s="417"/>
      <c r="E3" s="417"/>
      <c r="F3" s="417"/>
      <c r="G3" s="417"/>
    </row>
    <row r="4" spans="1:7" ht="23.25">
      <c r="A4" s="78"/>
      <c r="B4" s="417" t="s">
        <v>308</v>
      </c>
      <c r="C4" s="417"/>
      <c r="D4" s="417"/>
      <c r="E4" s="417"/>
      <c r="F4" s="417"/>
      <c r="G4" s="417"/>
    </row>
    <row r="5" spans="1:7" ht="21.75">
      <c r="A5" s="410" t="s">
        <v>75</v>
      </c>
      <c r="B5" s="411"/>
      <c r="C5" s="414" t="s">
        <v>78</v>
      </c>
      <c r="D5" s="415"/>
      <c r="E5" s="408" t="s">
        <v>79</v>
      </c>
      <c r="F5" s="408" t="s">
        <v>80</v>
      </c>
      <c r="G5" s="408" t="s">
        <v>76</v>
      </c>
    </row>
    <row r="6" spans="1:7" ht="21.75">
      <c r="A6" s="412"/>
      <c r="B6" s="413"/>
      <c r="C6" s="80" t="s">
        <v>81</v>
      </c>
      <c r="D6" s="79" t="s">
        <v>82</v>
      </c>
      <c r="E6" s="409"/>
      <c r="F6" s="409"/>
      <c r="G6" s="409"/>
    </row>
    <row r="7" spans="1:7" ht="21.75">
      <c r="A7" s="81" t="s">
        <v>83</v>
      </c>
      <c r="B7" s="82"/>
      <c r="C7" s="83"/>
      <c r="D7" s="83"/>
      <c r="E7" s="84"/>
      <c r="F7" s="84"/>
      <c r="G7" s="84"/>
    </row>
    <row r="8" spans="1:7" ht="21.75">
      <c r="A8" s="85" t="s">
        <v>11</v>
      </c>
      <c r="B8" s="86" t="s">
        <v>84</v>
      </c>
      <c r="C8" s="87">
        <v>11750</v>
      </c>
      <c r="D8" s="87"/>
      <c r="E8" s="88"/>
      <c r="F8" s="89">
        <f>C8+D8-E8</f>
        <v>11750</v>
      </c>
      <c r="G8" s="88"/>
    </row>
    <row r="9" spans="1:7" ht="21.75">
      <c r="A9" s="85" t="s">
        <v>11</v>
      </c>
      <c r="B9" s="86" t="s">
        <v>309</v>
      </c>
      <c r="C9" s="87">
        <v>1000</v>
      </c>
      <c r="D9" s="87"/>
      <c r="E9" s="88"/>
      <c r="F9" s="89">
        <f>C9+D9-E9</f>
        <v>1000</v>
      </c>
      <c r="G9" s="88"/>
    </row>
    <row r="10" spans="1:7" ht="21.75">
      <c r="A10" s="90" t="s">
        <v>85</v>
      </c>
      <c r="B10" s="86"/>
      <c r="C10" s="87"/>
      <c r="D10" s="87"/>
      <c r="E10" s="88"/>
      <c r="F10" s="89">
        <f aca="true" t="shared" si="0" ref="F10:F39">C10+D10-E10</f>
        <v>0</v>
      </c>
      <c r="G10" s="88"/>
    </row>
    <row r="11" spans="1:7" ht="21.75">
      <c r="A11" s="85" t="s">
        <v>11</v>
      </c>
      <c r="B11" s="86" t="s">
        <v>86</v>
      </c>
      <c r="C11" s="87">
        <v>1110000</v>
      </c>
      <c r="D11" s="87"/>
      <c r="E11" s="88"/>
      <c r="F11" s="89">
        <f t="shared" si="0"/>
        <v>1110000</v>
      </c>
      <c r="G11" s="88"/>
    </row>
    <row r="12" spans="1:7" ht="21.75">
      <c r="A12" s="90" t="s">
        <v>87</v>
      </c>
      <c r="B12" s="86"/>
      <c r="C12" s="87"/>
      <c r="D12" s="87"/>
      <c r="E12" s="88"/>
      <c r="F12" s="89">
        <f t="shared" si="0"/>
        <v>0</v>
      </c>
      <c r="G12" s="88"/>
    </row>
    <row r="13" spans="1:7" ht="21.75">
      <c r="A13" s="85" t="s">
        <v>11</v>
      </c>
      <c r="B13" s="86" t="s">
        <v>88</v>
      </c>
      <c r="C13" s="87">
        <v>4000</v>
      </c>
      <c r="D13" s="87"/>
      <c r="E13" s="88"/>
      <c r="F13" s="89">
        <f>C13+D13-E13</f>
        <v>4000</v>
      </c>
      <c r="G13" s="88" t="s">
        <v>89</v>
      </c>
    </row>
    <row r="14" spans="1:7" ht="21.75">
      <c r="A14" s="85" t="s">
        <v>11</v>
      </c>
      <c r="B14" s="86" t="s">
        <v>90</v>
      </c>
      <c r="C14" s="87">
        <v>5000</v>
      </c>
      <c r="D14" s="87"/>
      <c r="E14" s="88"/>
      <c r="F14" s="89">
        <f t="shared" si="0"/>
        <v>5000</v>
      </c>
      <c r="G14" s="88" t="s">
        <v>91</v>
      </c>
    </row>
    <row r="15" spans="1:7" ht="21.75">
      <c r="A15" s="85" t="s">
        <v>11</v>
      </c>
      <c r="B15" s="86" t="s">
        <v>92</v>
      </c>
      <c r="C15" s="87">
        <v>5000</v>
      </c>
      <c r="D15" s="87"/>
      <c r="E15" s="88"/>
      <c r="F15" s="89">
        <f t="shared" si="0"/>
        <v>5000</v>
      </c>
      <c r="G15" s="88" t="s">
        <v>93</v>
      </c>
    </row>
    <row r="16" spans="1:7" ht="21.75">
      <c r="A16" s="85" t="s">
        <v>11</v>
      </c>
      <c r="B16" s="86" t="s">
        <v>94</v>
      </c>
      <c r="C16" s="87">
        <v>5000</v>
      </c>
      <c r="D16" s="87"/>
      <c r="E16" s="88"/>
      <c r="F16" s="89">
        <f t="shared" si="0"/>
        <v>5000</v>
      </c>
      <c r="G16" s="88" t="s">
        <v>95</v>
      </c>
    </row>
    <row r="17" spans="1:7" ht="21.75">
      <c r="A17" s="85" t="s">
        <v>11</v>
      </c>
      <c r="B17" s="86" t="s">
        <v>96</v>
      </c>
      <c r="C17" s="87">
        <v>4500</v>
      </c>
      <c r="D17" s="87"/>
      <c r="E17" s="88"/>
      <c r="F17" s="89">
        <f t="shared" si="0"/>
        <v>4500</v>
      </c>
      <c r="G17" s="88" t="s">
        <v>97</v>
      </c>
    </row>
    <row r="18" spans="1:7" ht="21.75">
      <c r="A18" s="85" t="s">
        <v>11</v>
      </c>
      <c r="B18" s="86" t="s">
        <v>310</v>
      </c>
      <c r="C18" s="87">
        <v>5800</v>
      </c>
      <c r="D18" s="87"/>
      <c r="E18" s="88"/>
      <c r="F18" s="89">
        <f t="shared" si="0"/>
        <v>5800</v>
      </c>
      <c r="G18" s="88" t="s">
        <v>311</v>
      </c>
    </row>
    <row r="19" spans="1:7" ht="21.75">
      <c r="A19" s="85" t="s">
        <v>11</v>
      </c>
      <c r="B19" s="86" t="s">
        <v>98</v>
      </c>
      <c r="C19" s="87">
        <v>55250</v>
      </c>
      <c r="D19" s="87"/>
      <c r="E19" s="88"/>
      <c r="F19" s="89">
        <f t="shared" si="0"/>
        <v>55250</v>
      </c>
      <c r="G19" s="88" t="s">
        <v>99</v>
      </c>
    </row>
    <row r="20" spans="1:7" ht="21.75">
      <c r="A20" s="85" t="s">
        <v>11</v>
      </c>
      <c r="B20" s="86" t="s">
        <v>100</v>
      </c>
      <c r="C20" s="87">
        <v>20800</v>
      </c>
      <c r="D20" s="87"/>
      <c r="E20" s="88"/>
      <c r="F20" s="89">
        <f t="shared" si="0"/>
        <v>20800</v>
      </c>
      <c r="G20" s="88" t="s">
        <v>101</v>
      </c>
    </row>
    <row r="21" spans="1:7" ht="21.75">
      <c r="A21" s="85" t="s">
        <v>11</v>
      </c>
      <c r="B21" s="86" t="s">
        <v>102</v>
      </c>
      <c r="C21" s="87">
        <v>29250</v>
      </c>
      <c r="D21" s="87"/>
      <c r="E21" s="88"/>
      <c r="F21" s="89">
        <f t="shared" si="0"/>
        <v>29250</v>
      </c>
      <c r="G21" s="88" t="s">
        <v>103</v>
      </c>
    </row>
    <row r="22" spans="1:7" ht="21.75">
      <c r="A22" s="85" t="s">
        <v>11</v>
      </c>
      <c r="B22" s="86" t="s">
        <v>104</v>
      </c>
      <c r="C22" s="87">
        <v>17550</v>
      </c>
      <c r="D22" s="87"/>
      <c r="E22" s="88"/>
      <c r="F22" s="89">
        <f t="shared" si="0"/>
        <v>17550</v>
      </c>
      <c r="G22" s="88" t="s">
        <v>105</v>
      </c>
    </row>
    <row r="23" spans="1:7" ht="21.75">
      <c r="A23" s="85" t="s">
        <v>11</v>
      </c>
      <c r="B23" s="86" t="s">
        <v>106</v>
      </c>
      <c r="C23" s="87">
        <v>21450</v>
      </c>
      <c r="D23" s="87"/>
      <c r="E23" s="88"/>
      <c r="F23" s="89">
        <f t="shared" si="0"/>
        <v>21450</v>
      </c>
      <c r="G23" s="88" t="s">
        <v>312</v>
      </c>
    </row>
    <row r="24" spans="1:7" ht="21.75">
      <c r="A24" s="85" t="s">
        <v>11</v>
      </c>
      <c r="B24" s="86" t="s">
        <v>313</v>
      </c>
      <c r="C24" s="87">
        <v>28925</v>
      </c>
      <c r="D24" s="87"/>
      <c r="E24" s="88"/>
      <c r="F24" s="89">
        <f t="shared" si="0"/>
        <v>28925</v>
      </c>
      <c r="G24" s="88" t="s">
        <v>314</v>
      </c>
    </row>
    <row r="25" spans="1:7" ht="21.75">
      <c r="A25" s="85" t="s">
        <v>11</v>
      </c>
      <c r="B25" s="86" t="s">
        <v>315</v>
      </c>
      <c r="C25" s="87">
        <v>100000</v>
      </c>
      <c r="D25" s="87"/>
      <c r="E25" s="88"/>
      <c r="F25" s="89">
        <f t="shared" si="0"/>
        <v>100000</v>
      </c>
      <c r="G25" s="88" t="s">
        <v>316</v>
      </c>
    </row>
    <row r="26" spans="1:7" ht="21.75">
      <c r="A26" s="85"/>
      <c r="B26" s="86"/>
      <c r="C26" s="87"/>
      <c r="D26" s="87"/>
      <c r="E26" s="88"/>
      <c r="F26" s="89"/>
      <c r="G26" s="88"/>
    </row>
    <row r="27" spans="1:7" ht="21.75">
      <c r="A27" s="410" t="s">
        <v>75</v>
      </c>
      <c r="B27" s="411"/>
      <c r="C27" s="414" t="s">
        <v>78</v>
      </c>
      <c r="D27" s="415"/>
      <c r="E27" s="408" t="s">
        <v>79</v>
      </c>
      <c r="F27" s="408" t="s">
        <v>80</v>
      </c>
      <c r="G27" s="408" t="s">
        <v>76</v>
      </c>
    </row>
    <row r="28" spans="1:7" ht="21.75">
      <c r="A28" s="412"/>
      <c r="B28" s="413"/>
      <c r="C28" s="80" t="s">
        <v>81</v>
      </c>
      <c r="D28" s="79" t="s">
        <v>82</v>
      </c>
      <c r="E28" s="409"/>
      <c r="F28" s="409"/>
      <c r="G28" s="409"/>
    </row>
    <row r="29" spans="1:7" ht="21.75">
      <c r="A29" s="90" t="s">
        <v>107</v>
      </c>
      <c r="B29" s="91"/>
      <c r="C29" s="87"/>
      <c r="D29" s="87"/>
      <c r="E29" s="88"/>
      <c r="F29" s="89">
        <f>C29+D29-E29</f>
        <v>0</v>
      </c>
      <c r="G29" s="88"/>
    </row>
    <row r="30" spans="1:7" ht="21.75">
      <c r="A30" s="85" t="s">
        <v>11</v>
      </c>
      <c r="B30" s="86" t="s">
        <v>317</v>
      </c>
      <c r="C30" s="87">
        <v>449544</v>
      </c>
      <c r="D30" s="87"/>
      <c r="E30" s="88"/>
      <c r="F30" s="89">
        <f>C30+D30-E30</f>
        <v>449544</v>
      </c>
      <c r="G30" s="88" t="s">
        <v>318</v>
      </c>
    </row>
    <row r="31" spans="1:7" ht="21.75">
      <c r="A31" s="90" t="s">
        <v>139</v>
      </c>
      <c r="B31" s="91"/>
      <c r="C31" s="87"/>
      <c r="D31" s="87"/>
      <c r="E31" s="88"/>
      <c r="F31" s="89"/>
      <c r="G31" s="88"/>
    </row>
    <row r="32" spans="1:7" ht="21.75">
      <c r="A32" s="85" t="s">
        <v>11</v>
      </c>
      <c r="B32" s="86" t="s">
        <v>319</v>
      </c>
      <c r="C32" s="87">
        <v>5500</v>
      </c>
      <c r="D32" s="87"/>
      <c r="E32" s="88"/>
      <c r="F32" s="89">
        <f>C32+D32-E32</f>
        <v>5500</v>
      </c>
      <c r="G32" s="88" t="s">
        <v>320</v>
      </c>
    </row>
    <row r="33" spans="1:7" ht="21.75">
      <c r="A33" s="85" t="s">
        <v>11</v>
      </c>
      <c r="B33" s="86" t="s">
        <v>326</v>
      </c>
      <c r="C33" s="87"/>
      <c r="D33" s="87">
        <v>48000</v>
      </c>
      <c r="E33" s="88"/>
      <c r="F33" s="89">
        <f>C33+D33-E33</f>
        <v>48000</v>
      </c>
      <c r="G33" s="88"/>
    </row>
    <row r="34" spans="1:7" ht="21.75">
      <c r="A34" s="387" t="s">
        <v>108</v>
      </c>
      <c r="B34" s="407"/>
      <c r="C34" s="87"/>
      <c r="D34" s="87"/>
      <c r="E34" s="88"/>
      <c r="F34" s="89"/>
      <c r="G34" s="88"/>
    </row>
    <row r="35" spans="1:7" ht="21.75">
      <c r="A35" s="85" t="s">
        <v>11</v>
      </c>
      <c r="B35" s="86" t="s">
        <v>327</v>
      </c>
      <c r="C35" s="87"/>
      <c r="D35" s="87">
        <v>274400</v>
      </c>
      <c r="E35" s="88"/>
      <c r="F35" s="89">
        <f t="shared" si="0"/>
        <v>274400</v>
      </c>
      <c r="G35" s="88"/>
    </row>
    <row r="36" spans="1:7" ht="21.75">
      <c r="A36" s="90" t="s">
        <v>109</v>
      </c>
      <c r="B36" s="94"/>
      <c r="C36" s="87"/>
      <c r="D36" s="87"/>
      <c r="E36" s="88"/>
      <c r="F36" s="89"/>
      <c r="G36" s="88"/>
    </row>
    <row r="37" spans="1:7" ht="21.75">
      <c r="A37" s="85" t="s">
        <v>11</v>
      </c>
      <c r="B37" s="86" t="s">
        <v>321</v>
      </c>
      <c r="C37" s="87">
        <v>4000</v>
      </c>
      <c r="D37" s="87"/>
      <c r="E37" s="88"/>
      <c r="F37" s="89">
        <f t="shared" si="0"/>
        <v>4000</v>
      </c>
      <c r="G37" s="88" t="s">
        <v>323</v>
      </c>
    </row>
    <row r="38" spans="1:7" ht="21.75">
      <c r="A38" s="85" t="s">
        <v>11</v>
      </c>
      <c r="B38" s="86" t="s">
        <v>322</v>
      </c>
      <c r="C38" s="87">
        <v>14000</v>
      </c>
      <c r="D38" s="87"/>
      <c r="E38" s="88"/>
      <c r="F38" s="89">
        <f t="shared" si="0"/>
        <v>14000</v>
      </c>
      <c r="G38" s="88" t="s">
        <v>323</v>
      </c>
    </row>
    <row r="39" spans="1:7" ht="21.75">
      <c r="A39" s="85" t="s">
        <v>11</v>
      </c>
      <c r="B39" s="86" t="s">
        <v>324</v>
      </c>
      <c r="C39" s="87">
        <v>6000</v>
      </c>
      <c r="D39" s="87"/>
      <c r="E39" s="88"/>
      <c r="F39" s="89">
        <f t="shared" si="0"/>
        <v>6000</v>
      </c>
      <c r="G39" s="88" t="s">
        <v>325</v>
      </c>
    </row>
    <row r="40" spans="1:7" ht="21.75">
      <c r="A40" s="85"/>
      <c r="B40" s="86"/>
      <c r="C40" s="95"/>
      <c r="D40" s="95"/>
      <c r="E40" s="96"/>
      <c r="F40" s="97"/>
      <c r="G40" s="88"/>
    </row>
    <row r="41" spans="1:7" ht="21.75">
      <c r="A41" s="98"/>
      <c r="B41" s="92"/>
      <c r="C41" s="99">
        <f>SUM(C8:C40)</f>
        <v>1904319</v>
      </c>
      <c r="D41" s="99">
        <f>SUM(D8:D40)</f>
        <v>322400</v>
      </c>
      <c r="E41" s="99">
        <f>SUM(E8:E40)</f>
        <v>0</v>
      </c>
      <c r="F41" s="99">
        <f>SUM(F8:F40)</f>
        <v>2226719</v>
      </c>
      <c r="G41" s="93"/>
    </row>
    <row r="42" spans="1:7" ht="21.75">
      <c r="A42" s="78"/>
      <c r="B42" s="78"/>
      <c r="C42" s="100"/>
      <c r="D42" s="100"/>
      <c r="E42" s="78"/>
      <c r="F42" s="101"/>
      <c r="G42" s="78"/>
    </row>
  </sheetData>
  <mergeCells count="15">
    <mergeCell ref="F5:F6"/>
    <mergeCell ref="B1:G1"/>
    <mergeCell ref="B2:G2"/>
    <mergeCell ref="B3:G3"/>
    <mergeCell ref="B4:G4"/>
    <mergeCell ref="A34:B34"/>
    <mergeCell ref="G5:G6"/>
    <mergeCell ref="A27:B28"/>
    <mergeCell ref="C27:D27"/>
    <mergeCell ref="E27:E28"/>
    <mergeCell ref="F27:F28"/>
    <mergeCell ref="G27:G28"/>
    <mergeCell ref="A5:B6"/>
    <mergeCell ref="C5:D5"/>
    <mergeCell ref="E5:E6"/>
  </mergeCells>
  <printOptions/>
  <pageMargins left="0" right="0" top="0.3937007874015748" bottom="0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2" sqref="A2"/>
    </sheetView>
  </sheetViews>
  <sheetFormatPr defaultColWidth="9.140625" defaultRowHeight="12.75"/>
  <cols>
    <col min="1" max="1" width="10.28125" style="0" customWidth="1"/>
    <col min="2" max="2" width="33.7109375" style="0" customWidth="1"/>
    <col min="3" max="3" width="13.421875" style="0" customWidth="1"/>
    <col min="4" max="4" width="19.28125" style="0" customWidth="1"/>
    <col min="6" max="6" width="12.421875" style="0" bestFit="1" customWidth="1"/>
  </cols>
  <sheetData>
    <row r="1" spans="1:6" ht="21.75">
      <c r="A1" s="419" t="s">
        <v>329</v>
      </c>
      <c r="B1" s="419"/>
      <c r="C1" s="419"/>
      <c r="D1" s="419"/>
      <c r="E1" s="102"/>
      <c r="F1" s="103"/>
    </row>
    <row r="2" spans="1:6" ht="21.75">
      <c r="A2" s="104" t="s">
        <v>110</v>
      </c>
      <c r="B2" s="105" t="s">
        <v>111</v>
      </c>
      <c r="C2" s="106" t="s">
        <v>78</v>
      </c>
      <c r="D2" s="107" t="s">
        <v>76</v>
      </c>
      <c r="E2" s="108"/>
      <c r="F2" s="109"/>
    </row>
    <row r="3" spans="1:6" ht="21.75">
      <c r="A3" s="110">
        <v>1</v>
      </c>
      <c r="B3" s="111" t="s">
        <v>112</v>
      </c>
      <c r="C3" s="112">
        <v>6764</v>
      </c>
      <c r="D3" s="110" t="s">
        <v>328</v>
      </c>
      <c r="E3" s="108"/>
      <c r="F3" s="109"/>
    </row>
    <row r="4" spans="1:6" ht="21.75">
      <c r="A4" s="113">
        <v>2</v>
      </c>
      <c r="B4" s="114" t="s">
        <v>309</v>
      </c>
      <c r="C4" s="115">
        <v>1000</v>
      </c>
      <c r="D4" s="116"/>
      <c r="E4" s="117"/>
      <c r="F4" s="118"/>
    </row>
    <row r="5" spans="1:6" ht="21.75">
      <c r="A5" s="113"/>
      <c r="B5" s="114"/>
      <c r="C5" s="115"/>
      <c r="D5" s="116"/>
      <c r="E5" s="117"/>
      <c r="F5" s="118"/>
    </row>
    <row r="6" spans="1:6" ht="21.75">
      <c r="A6" s="113"/>
      <c r="B6" s="114"/>
      <c r="C6" s="115"/>
      <c r="D6" s="116"/>
      <c r="E6" s="117"/>
      <c r="F6" s="118"/>
    </row>
    <row r="7" spans="1:6" ht="21.75">
      <c r="A7" s="113"/>
      <c r="B7" s="114"/>
      <c r="C7" s="115"/>
      <c r="D7" s="116"/>
      <c r="E7" s="117"/>
      <c r="F7" s="118"/>
    </row>
    <row r="8" spans="1:6" ht="21.75">
      <c r="A8" s="113"/>
      <c r="B8" s="114"/>
      <c r="C8" s="115"/>
      <c r="D8" s="116"/>
      <c r="E8" s="117"/>
      <c r="F8" s="118"/>
    </row>
    <row r="9" spans="1:6" ht="21.75">
      <c r="A9" s="113"/>
      <c r="B9" s="114"/>
      <c r="C9" s="115"/>
      <c r="D9" s="116"/>
      <c r="E9" s="117"/>
      <c r="F9" s="118"/>
    </row>
    <row r="10" spans="1:6" ht="21.75">
      <c r="A10" s="113"/>
      <c r="B10" s="114"/>
      <c r="C10" s="115"/>
      <c r="D10" s="113"/>
      <c r="E10" s="117"/>
      <c r="F10" s="118"/>
    </row>
    <row r="11" spans="1:6" ht="21.75">
      <c r="A11" s="113"/>
      <c r="B11" s="114"/>
      <c r="C11" s="115"/>
      <c r="D11" s="119"/>
      <c r="E11" s="117"/>
      <c r="F11" s="118"/>
    </row>
    <row r="12" spans="1:6" ht="21.75">
      <c r="A12" s="120"/>
      <c r="B12" s="121"/>
      <c r="C12" s="122"/>
      <c r="D12" s="123"/>
      <c r="E12" s="117"/>
      <c r="F12" s="118"/>
    </row>
    <row r="13" spans="1:6" ht="22.5" thickBot="1">
      <c r="A13" s="124"/>
      <c r="B13" s="125"/>
      <c r="C13" s="126">
        <f>SUM(C3:C12)</f>
        <v>7764</v>
      </c>
      <c r="D13" s="127"/>
      <c r="E13" s="117"/>
      <c r="F13" s="118"/>
    </row>
    <row r="14" spans="1:6" ht="22.5" thickTop="1">
      <c r="A14" s="128"/>
      <c r="B14" s="129"/>
      <c r="C14" s="130"/>
      <c r="D14" s="128"/>
      <c r="E14" s="131"/>
      <c r="F14" s="132"/>
    </row>
    <row r="15" spans="1:6" ht="21.75">
      <c r="A15" s="128"/>
      <c r="B15" s="129"/>
      <c r="C15" s="130"/>
      <c r="D15" s="128"/>
      <c r="E15" s="131"/>
      <c r="F15" s="132"/>
    </row>
    <row r="16" spans="1:6" ht="21.75">
      <c r="A16" s="128"/>
      <c r="B16" s="129"/>
      <c r="C16" s="130"/>
      <c r="D16" s="128"/>
      <c r="E16" s="131"/>
      <c r="F16" s="132"/>
    </row>
    <row r="17" spans="1:6" ht="21">
      <c r="A17" s="418"/>
      <c r="B17" s="418"/>
      <c r="C17" s="418"/>
      <c r="D17" s="418"/>
      <c r="E17" s="418"/>
      <c r="F17" s="133"/>
    </row>
    <row r="18" spans="1:6" ht="21">
      <c r="A18" s="418"/>
      <c r="B18" s="418"/>
      <c r="C18" s="418"/>
      <c r="D18" s="418"/>
      <c r="E18" s="418"/>
      <c r="F18" s="133"/>
    </row>
    <row r="19" spans="1:6" ht="21">
      <c r="A19" s="418"/>
      <c r="B19" s="418"/>
      <c r="C19" s="418"/>
      <c r="D19" s="418"/>
      <c r="E19" s="418"/>
      <c r="F19" s="133"/>
    </row>
    <row r="20" spans="1:6" ht="21">
      <c r="A20" s="418"/>
      <c r="B20" s="418"/>
      <c r="C20" s="418"/>
      <c r="D20" s="418"/>
      <c r="E20" s="418"/>
      <c r="F20" s="133"/>
    </row>
    <row r="21" spans="1:6" ht="21.75">
      <c r="A21" s="128"/>
      <c r="B21" s="129"/>
      <c r="C21" s="130"/>
      <c r="D21" s="128"/>
      <c r="E21" s="131"/>
      <c r="F21" s="132"/>
    </row>
    <row r="22" spans="1:6" ht="21.75">
      <c r="A22" s="128"/>
      <c r="B22" s="129"/>
      <c r="C22" s="130"/>
      <c r="D22" s="128"/>
      <c r="E22" s="131"/>
      <c r="F22" s="132"/>
    </row>
    <row r="23" spans="1:6" ht="21.75">
      <c r="A23" s="128"/>
      <c r="B23" s="129"/>
      <c r="C23" s="130"/>
      <c r="D23" s="128"/>
      <c r="E23" s="131"/>
      <c r="F23" s="132"/>
    </row>
    <row r="24" spans="1:6" ht="21.75">
      <c r="A24" s="128"/>
      <c r="B24" s="129"/>
      <c r="C24" s="130"/>
      <c r="D24" s="128"/>
      <c r="E24" s="131"/>
      <c r="F24" s="132"/>
    </row>
    <row r="25" spans="1:6" ht="21.75">
      <c r="A25" s="128"/>
      <c r="B25" s="129"/>
      <c r="C25" s="130"/>
      <c r="D25" s="128"/>
      <c r="E25" s="131"/>
      <c r="F25" s="132"/>
    </row>
    <row r="26" spans="1:6" ht="21.75">
      <c r="A26" s="128"/>
      <c r="B26" s="129"/>
      <c r="C26" s="130"/>
      <c r="D26" s="128"/>
      <c r="E26" s="131"/>
      <c r="F26" s="132"/>
    </row>
  </sheetData>
  <mergeCells count="5">
    <mergeCell ref="A20:E20"/>
    <mergeCell ref="A1:D1"/>
    <mergeCell ref="A17:E17"/>
    <mergeCell ref="A18:E18"/>
    <mergeCell ref="A19:E19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58">
      <selection activeCell="K57" sqref="K57"/>
    </sheetView>
  </sheetViews>
  <sheetFormatPr defaultColWidth="9.140625" defaultRowHeight="12.75"/>
  <cols>
    <col min="1" max="1" width="9.140625" style="48" customWidth="1"/>
    <col min="2" max="2" width="28.28125" style="48" customWidth="1"/>
    <col min="3" max="3" width="12.8515625" style="48" customWidth="1"/>
    <col min="4" max="4" width="13.7109375" style="48" customWidth="1"/>
    <col min="5" max="5" width="7.57421875" style="48" customWidth="1"/>
    <col min="6" max="6" width="16.00390625" style="48" customWidth="1"/>
    <col min="8" max="8" width="12.00390625" style="0" bestFit="1" customWidth="1"/>
    <col min="9" max="9" width="11.140625" style="60" bestFit="1" customWidth="1"/>
    <col min="10" max="10" width="14.7109375" style="0" bestFit="1" customWidth="1"/>
  </cols>
  <sheetData>
    <row r="1" spans="1:10" ht="21">
      <c r="A1" s="431" t="s">
        <v>113</v>
      </c>
      <c r="B1" s="431"/>
      <c r="C1" s="431"/>
      <c r="D1" s="431"/>
      <c r="E1" s="431"/>
      <c r="F1" s="431"/>
      <c r="G1" s="135"/>
      <c r="H1" s="136"/>
      <c r="I1" s="137"/>
      <c r="J1" s="136"/>
    </row>
    <row r="2" spans="1:10" ht="21">
      <c r="A2" s="431" t="s">
        <v>472</v>
      </c>
      <c r="B2" s="431"/>
      <c r="C2" s="431"/>
      <c r="D2" s="431"/>
      <c r="E2" s="431"/>
      <c r="F2" s="431"/>
      <c r="G2" s="135"/>
      <c r="H2" s="136"/>
      <c r="I2" s="137"/>
      <c r="J2" s="136">
        <v>1824037.67</v>
      </c>
    </row>
    <row r="3" spans="1:10" ht="21">
      <c r="A3" s="432" t="s">
        <v>473</v>
      </c>
      <c r="B3" s="432"/>
      <c r="C3" s="432"/>
      <c r="D3" s="432"/>
      <c r="E3" s="432"/>
      <c r="F3" s="432"/>
      <c r="G3" s="135"/>
      <c r="H3" s="136"/>
      <c r="I3" s="137"/>
      <c r="J3" s="136">
        <v>3764.03</v>
      </c>
    </row>
    <row r="4" spans="1:10" ht="21">
      <c r="A4" s="433" t="s">
        <v>111</v>
      </c>
      <c r="B4" s="433"/>
      <c r="C4" s="138" t="s">
        <v>114</v>
      </c>
      <c r="D4" s="138" t="s">
        <v>115</v>
      </c>
      <c r="E4" s="139" t="s">
        <v>116</v>
      </c>
      <c r="F4" s="138" t="s">
        <v>117</v>
      </c>
      <c r="G4" s="134"/>
      <c r="H4" s="140"/>
      <c r="I4" s="141"/>
      <c r="J4" s="140">
        <v>1011127.3</v>
      </c>
    </row>
    <row r="5" spans="1:10" ht="21">
      <c r="A5" s="423"/>
      <c r="B5" s="424"/>
      <c r="C5" s="142"/>
      <c r="D5" s="142"/>
      <c r="E5" s="143" t="s">
        <v>11</v>
      </c>
      <c r="F5" s="142" t="s">
        <v>118</v>
      </c>
      <c r="G5" s="134"/>
      <c r="H5" s="140"/>
      <c r="I5" s="141"/>
      <c r="J5" s="140">
        <v>2738499.41</v>
      </c>
    </row>
    <row r="6" spans="1:10" ht="21">
      <c r="A6" s="425" t="s">
        <v>119</v>
      </c>
      <c r="B6" s="426"/>
      <c r="C6" s="144"/>
      <c r="D6" s="144"/>
      <c r="E6" s="145"/>
      <c r="F6" s="144"/>
      <c r="G6" s="134"/>
      <c r="H6" s="140"/>
      <c r="I6" s="141"/>
      <c r="J6" s="140">
        <v>5677645.9</v>
      </c>
    </row>
    <row r="7" spans="1:10" ht="21">
      <c r="A7" s="146" t="s">
        <v>120</v>
      </c>
      <c r="B7" s="147"/>
      <c r="C7" s="148"/>
      <c r="D7" s="148"/>
      <c r="E7" s="149"/>
      <c r="F7" s="148"/>
      <c r="G7" s="135"/>
      <c r="H7" s="136"/>
      <c r="I7" s="137"/>
      <c r="J7" s="136">
        <v>40510.26</v>
      </c>
    </row>
    <row r="8" spans="1:10" ht="21">
      <c r="A8" s="150"/>
      <c r="B8" s="151" t="s">
        <v>121</v>
      </c>
      <c r="C8" s="373">
        <v>193800</v>
      </c>
      <c r="D8" s="152">
        <v>114590.41</v>
      </c>
      <c r="E8" s="153" t="s">
        <v>11</v>
      </c>
      <c r="F8" s="152">
        <f>C8-D8</f>
        <v>79209.59</v>
      </c>
      <c r="G8" s="135"/>
      <c r="H8" s="136">
        <v>40250</v>
      </c>
      <c r="I8" s="137"/>
      <c r="J8" s="136">
        <v>54479.71</v>
      </c>
    </row>
    <row r="9" spans="1:10" ht="21">
      <c r="A9" s="150"/>
      <c r="B9" s="151" t="s">
        <v>122</v>
      </c>
      <c r="C9" s="373">
        <v>16600</v>
      </c>
      <c r="D9" s="152">
        <v>75027</v>
      </c>
      <c r="E9" s="153" t="s">
        <v>116</v>
      </c>
      <c r="F9" s="152">
        <f>C9+D9</f>
        <v>91627</v>
      </c>
      <c r="G9" s="135"/>
      <c r="H9" s="136">
        <v>1227000</v>
      </c>
      <c r="I9" s="137"/>
      <c r="J9" s="136">
        <v>6965</v>
      </c>
    </row>
    <row r="10" spans="1:10" ht="21">
      <c r="A10" s="150"/>
      <c r="B10" s="151" t="s">
        <v>123</v>
      </c>
      <c r="C10" s="373">
        <v>60000</v>
      </c>
      <c r="D10" s="152">
        <v>67367.71</v>
      </c>
      <c r="E10" s="153" t="s">
        <v>116</v>
      </c>
      <c r="F10" s="152">
        <f>D10-C10</f>
        <v>7367.710000000006</v>
      </c>
      <c r="G10" s="135"/>
      <c r="H10" s="136">
        <v>173040</v>
      </c>
      <c r="I10" s="137"/>
      <c r="J10" s="136">
        <v>15562.12</v>
      </c>
    </row>
    <row r="11" spans="1:10" ht="21">
      <c r="A11" s="150"/>
      <c r="B11" s="151" t="s">
        <v>124</v>
      </c>
      <c r="C11" s="373">
        <v>105000</v>
      </c>
      <c r="D11" s="152">
        <v>18157.97</v>
      </c>
      <c r="E11" s="153" t="s">
        <v>11</v>
      </c>
      <c r="F11" s="152">
        <f>C11-D11</f>
        <v>86842.03</v>
      </c>
      <c r="G11" s="135"/>
      <c r="H11" s="136"/>
      <c r="I11" s="137"/>
      <c r="J11" s="136">
        <v>40751.3</v>
      </c>
    </row>
    <row r="12" spans="1:10" ht="21">
      <c r="A12" s="150"/>
      <c r="B12" s="151" t="s">
        <v>125</v>
      </c>
      <c r="C12" s="373">
        <v>0</v>
      </c>
      <c r="D12" s="152"/>
      <c r="E12" s="153"/>
      <c r="F12" s="152">
        <v>0</v>
      </c>
      <c r="G12" s="135"/>
      <c r="H12" s="136"/>
      <c r="I12" s="137"/>
      <c r="J12" s="136">
        <v>9020</v>
      </c>
    </row>
    <row r="13" spans="1:10" ht="21">
      <c r="A13" s="150"/>
      <c r="B13" s="151" t="s">
        <v>126</v>
      </c>
      <c r="C13" s="373">
        <v>13970544</v>
      </c>
      <c r="D13" s="152">
        <v>11185805.75</v>
      </c>
      <c r="E13" s="153" t="s">
        <v>11</v>
      </c>
      <c r="F13" s="152">
        <f>C13-D13</f>
        <v>2784738.25</v>
      </c>
      <c r="G13" s="135"/>
      <c r="H13" s="136"/>
      <c r="I13" s="137"/>
      <c r="J13" s="136"/>
    </row>
    <row r="14" spans="1:10" ht="21">
      <c r="A14" s="150"/>
      <c r="B14" s="151" t="s">
        <v>127</v>
      </c>
      <c r="C14" s="373">
        <v>10769056</v>
      </c>
      <c r="D14" s="152">
        <v>8753056</v>
      </c>
      <c r="E14" s="153" t="s">
        <v>11</v>
      </c>
      <c r="F14" s="152">
        <f>C14-D14</f>
        <v>2016000</v>
      </c>
      <c r="G14" s="135"/>
      <c r="H14" s="136"/>
      <c r="I14" s="137"/>
      <c r="J14" s="136">
        <f>SUM(J2:J13)</f>
        <v>11422362.700000001</v>
      </c>
    </row>
    <row r="15" spans="1:10" ht="21">
      <c r="A15" s="154"/>
      <c r="B15" s="155"/>
      <c r="C15" s="156"/>
      <c r="D15" s="156"/>
      <c r="E15" s="157"/>
      <c r="F15" s="156"/>
      <c r="G15" s="135"/>
      <c r="H15" s="136">
        <v>2172662</v>
      </c>
      <c r="I15" s="137"/>
      <c r="J15" s="136"/>
    </row>
    <row r="16" spans="1:10" ht="21">
      <c r="A16" s="158" t="s">
        <v>128</v>
      </c>
      <c r="B16" s="159"/>
      <c r="C16" s="160">
        <f>SUM(C8:C15)</f>
        <v>25115000</v>
      </c>
      <c r="D16" s="160">
        <f>SUM(D8:D15)</f>
        <v>20214004.84</v>
      </c>
      <c r="E16" s="160">
        <f>SUM(E8:E15)</f>
        <v>0</v>
      </c>
      <c r="F16" s="160">
        <f>C16-D16</f>
        <v>4900995.16</v>
      </c>
      <c r="G16" s="135"/>
      <c r="H16" s="136">
        <v>-1999622</v>
      </c>
      <c r="I16" s="137"/>
      <c r="J16" s="136"/>
    </row>
    <row r="17" spans="1:10" ht="21">
      <c r="A17" s="161"/>
      <c r="B17" s="162" t="s">
        <v>129</v>
      </c>
      <c r="C17" s="163"/>
      <c r="D17" s="164">
        <v>8418528</v>
      </c>
      <c r="E17" s="165"/>
      <c r="F17" s="163"/>
      <c r="G17" s="135"/>
      <c r="H17" s="136">
        <v>173040</v>
      </c>
      <c r="I17" s="166"/>
      <c r="J17" s="167"/>
    </row>
    <row r="18" spans="1:10" ht="21">
      <c r="A18" s="135"/>
      <c r="B18" s="135"/>
      <c r="C18" s="136"/>
      <c r="D18" s="148"/>
      <c r="E18" s="168"/>
      <c r="F18" s="136"/>
      <c r="G18" s="135"/>
      <c r="H18" s="136"/>
      <c r="I18" s="166"/>
      <c r="J18" s="167"/>
    </row>
    <row r="19" spans="1:10" ht="21.75" thickBot="1">
      <c r="A19" s="135"/>
      <c r="B19" s="134" t="s">
        <v>130</v>
      </c>
      <c r="C19" s="136"/>
      <c r="D19" s="169">
        <f>D16+D17</f>
        <v>28632532.84</v>
      </c>
      <c r="E19" s="168"/>
      <c r="F19" s="136"/>
      <c r="G19" s="135"/>
      <c r="H19" s="136"/>
      <c r="I19" s="166"/>
      <c r="J19" s="166">
        <v>35166903.53</v>
      </c>
    </row>
    <row r="20" spans="1:10" ht="21.75" thickTop="1">
      <c r="A20" s="135"/>
      <c r="B20" s="135"/>
      <c r="C20" s="136"/>
      <c r="D20" s="136"/>
      <c r="E20" s="168"/>
      <c r="F20" s="136"/>
      <c r="G20" s="135"/>
      <c r="H20" s="136"/>
      <c r="I20" s="166"/>
      <c r="J20" s="166">
        <v>-36996681.49</v>
      </c>
    </row>
    <row r="21" spans="1:10" ht="21">
      <c r="A21" s="170"/>
      <c r="B21" s="170"/>
      <c r="C21" s="170"/>
      <c r="D21" s="170"/>
      <c r="E21" s="170"/>
      <c r="F21" s="136"/>
      <c r="G21" s="167"/>
      <c r="H21" s="167"/>
      <c r="I21" s="166"/>
      <c r="J21" s="171">
        <f>SUM(J19:J20)</f>
        <v>-1829777.960000001</v>
      </c>
    </row>
    <row r="22" spans="1:10" ht="21">
      <c r="A22" s="170"/>
      <c r="B22" s="170"/>
      <c r="C22" s="170"/>
      <c r="D22" s="135"/>
      <c r="E22" s="170"/>
      <c r="F22" s="136"/>
      <c r="G22" s="167"/>
      <c r="H22" s="167"/>
      <c r="I22" s="166"/>
      <c r="J22" s="167"/>
    </row>
    <row r="23" spans="1:10" ht="21">
      <c r="A23" s="170"/>
      <c r="B23" s="170"/>
      <c r="C23" s="170"/>
      <c r="D23" s="135"/>
      <c r="E23" s="170"/>
      <c r="F23" s="136"/>
      <c r="G23" s="167"/>
      <c r="H23" s="167"/>
      <c r="I23" s="166"/>
      <c r="J23" s="167"/>
    </row>
    <row r="24" spans="1:10" ht="21">
      <c r="A24" s="170"/>
      <c r="B24" s="170"/>
      <c r="C24" s="170"/>
      <c r="D24" s="135"/>
      <c r="E24" s="170"/>
      <c r="F24" s="136"/>
      <c r="G24" s="167"/>
      <c r="H24" s="167"/>
      <c r="I24" s="166"/>
      <c r="J24" s="167"/>
    </row>
    <row r="25" spans="1:10" ht="21">
      <c r="A25" s="170"/>
      <c r="B25" s="170"/>
      <c r="C25" s="170"/>
      <c r="D25" s="135"/>
      <c r="E25" s="170"/>
      <c r="F25" s="136"/>
      <c r="G25" s="167"/>
      <c r="H25" s="167"/>
      <c r="I25" s="166"/>
      <c r="J25" s="167"/>
    </row>
    <row r="26" spans="1:10" ht="21">
      <c r="A26" s="170"/>
      <c r="B26" s="170"/>
      <c r="C26" s="170"/>
      <c r="D26" s="135"/>
      <c r="E26" s="170"/>
      <c r="F26" s="136"/>
      <c r="G26" s="167"/>
      <c r="H26" s="167"/>
      <c r="I26" s="166"/>
      <c r="J26" s="167"/>
    </row>
    <row r="27" spans="1:10" ht="21">
      <c r="A27" s="170"/>
      <c r="B27" s="170"/>
      <c r="C27" s="170"/>
      <c r="D27" s="135"/>
      <c r="E27" s="170"/>
      <c r="F27" s="136"/>
      <c r="G27" s="167"/>
      <c r="H27" s="167"/>
      <c r="I27" s="166"/>
      <c r="J27" s="167"/>
    </row>
    <row r="28" spans="1:10" ht="18">
      <c r="A28" s="170"/>
      <c r="B28" s="170"/>
      <c r="C28" s="170"/>
      <c r="D28" s="170"/>
      <c r="E28" s="170"/>
      <c r="F28" s="170"/>
      <c r="G28" s="167"/>
      <c r="H28" s="167"/>
      <c r="I28" s="166"/>
      <c r="J28" s="167"/>
    </row>
    <row r="29" spans="1:10" ht="18">
      <c r="A29" s="170"/>
      <c r="B29" s="170"/>
      <c r="C29" s="170"/>
      <c r="D29" s="170"/>
      <c r="E29" s="170"/>
      <c r="F29" s="170"/>
      <c r="G29" s="167"/>
      <c r="H29" s="167"/>
      <c r="I29" s="166"/>
      <c r="J29" s="167"/>
    </row>
    <row r="30" spans="1:10" ht="18">
      <c r="A30" s="170"/>
      <c r="B30" s="170"/>
      <c r="C30" s="170"/>
      <c r="D30" s="170"/>
      <c r="E30" s="170"/>
      <c r="F30" s="170"/>
      <c r="G30" s="167"/>
      <c r="H30" s="167"/>
      <c r="I30" s="166"/>
      <c r="J30" s="167"/>
    </row>
    <row r="31" spans="1:10" ht="18">
      <c r="A31" s="170"/>
      <c r="B31" s="170"/>
      <c r="C31" s="170"/>
      <c r="D31" s="170"/>
      <c r="E31" s="170"/>
      <c r="F31" s="170"/>
      <c r="G31" s="167"/>
      <c r="H31" s="167"/>
      <c r="I31" s="166"/>
      <c r="J31" s="167"/>
    </row>
    <row r="32" spans="1:10" ht="18">
      <c r="A32" s="170"/>
      <c r="B32" s="170"/>
      <c r="C32" s="170"/>
      <c r="D32" s="170"/>
      <c r="E32" s="170"/>
      <c r="F32" s="170"/>
      <c r="G32" s="167"/>
      <c r="H32" s="167"/>
      <c r="I32" s="166"/>
      <c r="J32" s="167"/>
    </row>
    <row r="33" spans="1:10" ht="18">
      <c r="A33" s="170"/>
      <c r="B33" s="170"/>
      <c r="C33" s="170"/>
      <c r="D33" s="170"/>
      <c r="E33" s="170"/>
      <c r="F33" s="170"/>
      <c r="G33" s="167"/>
      <c r="H33" s="167"/>
      <c r="I33" s="166"/>
      <c r="J33" s="167"/>
    </row>
    <row r="34" spans="1:10" ht="18">
      <c r="A34" s="170"/>
      <c r="B34" s="170"/>
      <c r="C34" s="170"/>
      <c r="D34" s="170"/>
      <c r="E34" s="170"/>
      <c r="F34" s="170"/>
      <c r="G34" s="167"/>
      <c r="H34" s="167"/>
      <c r="I34" s="166"/>
      <c r="J34" s="167"/>
    </row>
    <row r="35" spans="1:10" ht="18">
      <c r="A35" s="170"/>
      <c r="B35" s="170"/>
      <c r="C35" s="170"/>
      <c r="D35" s="170"/>
      <c r="E35" s="170"/>
      <c r="F35" s="170"/>
      <c r="G35" s="167"/>
      <c r="H35" s="167"/>
      <c r="I35" s="166"/>
      <c r="J35" s="167"/>
    </row>
    <row r="36" spans="1:10" ht="18">
      <c r="A36" s="170"/>
      <c r="B36" s="170"/>
      <c r="C36" s="170"/>
      <c r="D36" s="170"/>
      <c r="E36" s="170"/>
      <c r="F36" s="170"/>
      <c r="G36" s="167"/>
      <c r="H36" s="167"/>
      <c r="I36" s="166"/>
      <c r="J36" s="167"/>
    </row>
    <row r="37" spans="1:10" ht="18">
      <c r="A37" s="170"/>
      <c r="B37" s="170"/>
      <c r="C37" s="170"/>
      <c r="D37" s="170"/>
      <c r="E37" s="170"/>
      <c r="F37" s="170"/>
      <c r="G37" s="167"/>
      <c r="H37" s="167"/>
      <c r="I37" s="166"/>
      <c r="J37" s="167"/>
    </row>
    <row r="38" spans="1:10" ht="18">
      <c r="A38" s="170"/>
      <c r="B38" s="170"/>
      <c r="C38" s="170"/>
      <c r="D38" s="170"/>
      <c r="E38" s="170"/>
      <c r="F38" s="170"/>
      <c r="G38" s="167"/>
      <c r="H38" s="167"/>
      <c r="I38" s="166"/>
      <c r="J38" s="167"/>
    </row>
    <row r="39" spans="1:10" ht="18">
      <c r="A39" s="170"/>
      <c r="B39" s="170"/>
      <c r="C39" s="170"/>
      <c r="D39" s="170"/>
      <c r="E39" s="170"/>
      <c r="F39" s="170"/>
      <c r="G39" s="167"/>
      <c r="H39" s="167"/>
      <c r="I39" s="166"/>
      <c r="J39" s="167"/>
    </row>
    <row r="40" spans="1:10" ht="21">
      <c r="A40" s="427" t="s">
        <v>111</v>
      </c>
      <c r="B40" s="428"/>
      <c r="C40" s="142" t="s">
        <v>114</v>
      </c>
      <c r="D40" s="142" t="s">
        <v>131</v>
      </c>
      <c r="E40" s="143" t="s">
        <v>116</v>
      </c>
      <c r="F40" s="142" t="s">
        <v>117</v>
      </c>
      <c r="G40" s="135"/>
      <c r="H40" s="136"/>
      <c r="I40" s="137"/>
      <c r="J40" s="136"/>
    </row>
    <row r="41" spans="1:10" ht="21">
      <c r="A41" s="429"/>
      <c r="B41" s="430"/>
      <c r="C41" s="172"/>
      <c r="D41" s="172"/>
      <c r="E41" s="173" t="s">
        <v>11</v>
      </c>
      <c r="F41" s="172" t="s">
        <v>118</v>
      </c>
      <c r="G41" s="135"/>
      <c r="H41" s="136"/>
      <c r="I41" s="137"/>
      <c r="J41" s="136"/>
    </row>
    <row r="42" spans="1:10" ht="21">
      <c r="A42" s="421" t="s">
        <v>132</v>
      </c>
      <c r="B42" s="421"/>
      <c r="C42" s="174"/>
      <c r="D42" s="174"/>
      <c r="E42" s="175"/>
      <c r="F42" s="174"/>
      <c r="G42" s="135"/>
      <c r="H42" s="136"/>
      <c r="I42" s="137"/>
      <c r="J42" s="136"/>
    </row>
    <row r="43" spans="1:10" ht="21">
      <c r="A43" s="176"/>
      <c r="B43" s="176" t="s">
        <v>133</v>
      </c>
      <c r="C43" s="177">
        <v>2860864</v>
      </c>
      <c r="D43" s="152">
        <v>462900</v>
      </c>
      <c r="E43" s="153" t="s">
        <v>11</v>
      </c>
      <c r="F43" s="152">
        <f>C43-D43</f>
        <v>2397964</v>
      </c>
      <c r="G43" s="135"/>
      <c r="H43" s="136">
        <v>80000</v>
      </c>
      <c r="I43" s="137">
        <v>160000</v>
      </c>
      <c r="J43" s="136"/>
    </row>
    <row r="44" spans="1:10" ht="21">
      <c r="A44" s="176"/>
      <c r="B44" s="176" t="s">
        <v>330</v>
      </c>
      <c r="C44" s="177">
        <v>1650600</v>
      </c>
      <c r="D44" s="152">
        <v>1650600</v>
      </c>
      <c r="E44" s="153" t="s">
        <v>11</v>
      </c>
      <c r="F44" s="152">
        <f aca="true" t="shared" si="0" ref="F44:F53">C44-D44</f>
        <v>0</v>
      </c>
      <c r="G44" s="135"/>
      <c r="H44" s="136">
        <v>1709300</v>
      </c>
      <c r="I44" s="137">
        <v>85000</v>
      </c>
      <c r="J44" s="136"/>
    </row>
    <row r="45" spans="1:10" ht="21">
      <c r="A45" s="176"/>
      <c r="B45" s="176" t="s">
        <v>331</v>
      </c>
      <c r="C45" s="177">
        <v>3652896</v>
      </c>
      <c r="D45" s="152">
        <v>3286952</v>
      </c>
      <c r="E45" s="153" t="s">
        <v>11</v>
      </c>
      <c r="F45" s="152">
        <f t="shared" si="0"/>
        <v>365944</v>
      </c>
      <c r="G45" s="135"/>
      <c r="H45" s="136">
        <v>132000</v>
      </c>
      <c r="I45" s="137">
        <v>125292</v>
      </c>
      <c r="J45" s="136"/>
    </row>
    <row r="46" spans="1:10" ht="21">
      <c r="A46" s="176"/>
      <c r="B46" s="176" t="s">
        <v>134</v>
      </c>
      <c r="C46" s="177">
        <v>2047540</v>
      </c>
      <c r="D46" s="152">
        <v>1709217</v>
      </c>
      <c r="E46" s="153" t="s">
        <v>11</v>
      </c>
      <c r="F46" s="152">
        <f t="shared" si="0"/>
        <v>338323</v>
      </c>
      <c r="G46" s="135"/>
      <c r="H46" s="136">
        <v>160000</v>
      </c>
      <c r="I46" s="137">
        <f>SUM(I43:I45)</f>
        <v>370292</v>
      </c>
      <c r="J46" s="136">
        <v>1853586.15</v>
      </c>
    </row>
    <row r="47" spans="1:10" ht="21">
      <c r="A47" s="176"/>
      <c r="B47" s="176" t="s">
        <v>135</v>
      </c>
      <c r="C47" s="177">
        <v>5565750</v>
      </c>
      <c r="D47" s="152">
        <v>3098502.07</v>
      </c>
      <c r="E47" s="153" t="s">
        <v>11</v>
      </c>
      <c r="F47" s="152">
        <f t="shared" si="0"/>
        <v>2467247.93</v>
      </c>
      <c r="G47" s="135"/>
      <c r="H47" s="136">
        <v>85000</v>
      </c>
      <c r="I47" s="137"/>
      <c r="J47" s="136">
        <v>60000</v>
      </c>
    </row>
    <row r="48" spans="1:10" ht="21">
      <c r="A48" s="176"/>
      <c r="B48" s="176" t="s">
        <v>136</v>
      </c>
      <c r="C48" s="177">
        <v>2216000</v>
      </c>
      <c r="D48" s="152">
        <v>1728459.05</v>
      </c>
      <c r="E48" s="153" t="s">
        <v>11</v>
      </c>
      <c r="F48" s="152">
        <f t="shared" si="0"/>
        <v>487540.94999999995</v>
      </c>
      <c r="G48" s="135"/>
      <c r="H48" s="136">
        <v>125292</v>
      </c>
      <c r="I48" s="137"/>
      <c r="J48" s="136">
        <v>1913586.15</v>
      </c>
    </row>
    <row r="49" spans="1:10" ht="21">
      <c r="A49" s="176"/>
      <c r="B49" s="176" t="s">
        <v>137</v>
      </c>
      <c r="C49" s="177">
        <v>198000</v>
      </c>
      <c r="D49" s="152">
        <v>155479.2</v>
      </c>
      <c r="E49" s="153" t="s">
        <v>11</v>
      </c>
      <c r="F49" s="152">
        <f t="shared" si="0"/>
        <v>42520.79999999999</v>
      </c>
      <c r="G49" s="135"/>
      <c r="H49" s="136">
        <f>SUM(H43:H48)</f>
        <v>2291592</v>
      </c>
      <c r="I49" s="137"/>
      <c r="J49" s="136"/>
    </row>
    <row r="50" spans="1:10" ht="21">
      <c r="A50" s="176"/>
      <c r="B50" s="176" t="s">
        <v>138</v>
      </c>
      <c r="C50" s="177">
        <v>2430600</v>
      </c>
      <c r="D50" s="152">
        <v>2308981.6</v>
      </c>
      <c r="E50" s="153" t="s">
        <v>11</v>
      </c>
      <c r="F50" s="152">
        <f t="shared" si="0"/>
        <v>121618.3999999999</v>
      </c>
      <c r="G50" s="135"/>
      <c r="H50" s="136">
        <v>-2336592</v>
      </c>
      <c r="I50" s="137"/>
      <c r="J50" s="136"/>
    </row>
    <row r="51" spans="1:10" ht="21">
      <c r="A51" s="176"/>
      <c r="B51" s="176" t="s">
        <v>139</v>
      </c>
      <c r="C51" s="177">
        <v>374250</v>
      </c>
      <c r="D51" s="152">
        <v>324540</v>
      </c>
      <c r="E51" s="153" t="s">
        <v>11</v>
      </c>
      <c r="F51" s="152">
        <f t="shared" si="0"/>
        <v>49710</v>
      </c>
      <c r="G51" s="135"/>
      <c r="H51" s="136">
        <f>SUM(H49:H50)</f>
        <v>-45000</v>
      </c>
      <c r="I51" s="137"/>
      <c r="J51" s="136"/>
    </row>
    <row r="52" spans="1:10" ht="21">
      <c r="A52" s="176"/>
      <c r="B52" s="176" t="s">
        <v>140</v>
      </c>
      <c r="C52" s="177">
        <v>3024500</v>
      </c>
      <c r="D52" s="152">
        <v>2759397.71</v>
      </c>
      <c r="E52" s="153" t="s">
        <v>11</v>
      </c>
      <c r="F52" s="152">
        <f t="shared" si="0"/>
        <v>265102.29000000004</v>
      </c>
      <c r="G52" s="135"/>
      <c r="H52" s="136">
        <v>0</v>
      </c>
      <c r="I52" s="137"/>
      <c r="J52" s="136"/>
    </row>
    <row r="53" spans="1:10" ht="21">
      <c r="A53" s="176"/>
      <c r="B53" s="176" t="s">
        <v>141</v>
      </c>
      <c r="C53" s="178">
        <v>1094000</v>
      </c>
      <c r="D53" s="152">
        <v>701677</v>
      </c>
      <c r="E53" s="153" t="s">
        <v>11</v>
      </c>
      <c r="F53" s="152">
        <f t="shared" si="0"/>
        <v>392323</v>
      </c>
      <c r="G53" s="135"/>
      <c r="H53" s="136">
        <v>0</v>
      </c>
      <c r="I53" s="137"/>
      <c r="J53" s="136"/>
    </row>
    <row r="54" spans="1:10" ht="21">
      <c r="A54" s="176"/>
      <c r="B54" s="176"/>
      <c r="C54" s="152"/>
      <c r="D54" s="152"/>
      <c r="E54" s="153"/>
      <c r="F54" s="152"/>
      <c r="G54" s="135"/>
      <c r="H54" s="136">
        <v>0</v>
      </c>
      <c r="I54" s="137"/>
      <c r="J54" s="136"/>
    </row>
    <row r="55" spans="1:10" ht="21">
      <c r="A55" s="179" t="s">
        <v>142</v>
      </c>
      <c r="B55" s="179"/>
      <c r="C55" s="180">
        <f>SUM(C43:C54)</f>
        <v>25115000</v>
      </c>
      <c r="D55" s="180">
        <f>SUM(D43:D54)</f>
        <v>18186705.63</v>
      </c>
      <c r="E55" s="180">
        <f>SUM(E43:E54)</f>
        <v>0</v>
      </c>
      <c r="F55" s="180">
        <f>SUM(F43:F54)</f>
        <v>6928294.37</v>
      </c>
      <c r="G55" s="135"/>
      <c r="H55" s="136">
        <f>SUM(H49:H51)</f>
        <v>-90000</v>
      </c>
      <c r="I55" s="137"/>
      <c r="J55" s="136"/>
    </row>
    <row r="56" spans="1:10" ht="21">
      <c r="A56" s="135" t="s">
        <v>129</v>
      </c>
      <c r="B56" s="135"/>
      <c r="C56" s="136"/>
      <c r="D56" s="164">
        <v>8418528</v>
      </c>
      <c r="E56" s="168"/>
      <c r="F56" s="136"/>
      <c r="G56" s="135"/>
      <c r="H56" s="163"/>
      <c r="I56" s="137"/>
      <c r="J56" s="136"/>
    </row>
    <row r="57" spans="1:10" ht="21">
      <c r="A57" s="135"/>
      <c r="B57" s="135"/>
      <c r="C57" s="136"/>
      <c r="D57" s="148"/>
      <c r="E57" s="168"/>
      <c r="F57" s="136"/>
      <c r="G57" s="135"/>
      <c r="H57" s="163"/>
      <c r="I57" s="137"/>
      <c r="J57" s="136"/>
    </row>
    <row r="58" spans="1:10" ht="21">
      <c r="A58" s="135"/>
      <c r="B58" s="134" t="s">
        <v>143</v>
      </c>
      <c r="C58" s="136"/>
      <c r="D58" s="160">
        <f>D55+D56</f>
        <v>26605233.63</v>
      </c>
      <c r="E58" s="168"/>
      <c r="F58" s="136"/>
      <c r="G58" s="135"/>
      <c r="H58" s="163"/>
      <c r="I58" s="137"/>
      <c r="J58" s="136"/>
    </row>
    <row r="59" spans="1:10" ht="21.75" thickBot="1">
      <c r="A59" s="135"/>
      <c r="B59" s="135" t="s">
        <v>144</v>
      </c>
      <c r="C59" s="136"/>
      <c r="D59" s="169">
        <f>D19-D58</f>
        <v>2027299.210000001</v>
      </c>
      <c r="E59" s="168"/>
      <c r="F59" s="136"/>
      <c r="G59" s="135"/>
      <c r="H59" s="136"/>
      <c r="I59" s="137"/>
      <c r="J59" s="136"/>
    </row>
    <row r="60" spans="1:10" ht="21.75" thickTop="1">
      <c r="A60" s="135"/>
      <c r="B60" s="135"/>
      <c r="C60" s="136"/>
      <c r="D60" s="136"/>
      <c r="E60" s="168"/>
      <c r="F60" s="136"/>
      <c r="G60" s="135"/>
      <c r="H60" s="136">
        <v>195</v>
      </c>
      <c r="I60" s="137"/>
      <c r="J60" s="136"/>
    </row>
    <row r="61" spans="1:10" ht="18">
      <c r="A61" s="170"/>
      <c r="B61" s="170"/>
      <c r="C61" s="170"/>
      <c r="D61" s="170"/>
      <c r="E61" s="170"/>
      <c r="F61" s="170"/>
      <c r="G61" s="167"/>
      <c r="H61" s="167"/>
      <c r="I61" s="166"/>
      <c r="J61" s="167"/>
    </row>
    <row r="62" spans="1:10" ht="18">
      <c r="A62" s="170"/>
      <c r="B62" s="170"/>
      <c r="C62" s="170"/>
      <c r="D62" s="170"/>
      <c r="E62" s="170"/>
      <c r="F62" s="170"/>
      <c r="G62" s="167"/>
      <c r="H62" s="167"/>
      <c r="I62" s="166"/>
      <c r="J62" s="167"/>
    </row>
    <row r="63" spans="1:10" ht="21">
      <c r="A63" s="422"/>
      <c r="B63" s="422"/>
      <c r="C63" s="422"/>
      <c r="D63" s="422"/>
      <c r="E63" s="422"/>
      <c r="F63" s="422"/>
      <c r="G63" s="135"/>
      <c r="H63" s="136"/>
      <c r="I63" s="137"/>
      <c r="J63" s="136"/>
    </row>
    <row r="64" spans="1:10" ht="21">
      <c r="A64" s="420"/>
      <c r="B64" s="420"/>
      <c r="C64" s="420"/>
      <c r="D64" s="420"/>
      <c r="E64" s="420"/>
      <c r="F64" s="420"/>
      <c r="G64" s="135"/>
      <c r="H64" s="136"/>
      <c r="I64" s="137"/>
      <c r="J64" s="136"/>
    </row>
    <row r="65" spans="1:10" ht="21">
      <c r="A65" s="422"/>
      <c r="B65" s="422"/>
      <c r="C65" s="422"/>
      <c r="D65" s="422"/>
      <c r="E65" s="422"/>
      <c r="F65" s="422"/>
      <c r="G65" s="135"/>
      <c r="H65" s="136"/>
      <c r="I65" s="137"/>
      <c r="J65" s="136"/>
    </row>
    <row r="66" spans="1:10" ht="21">
      <c r="A66" s="420"/>
      <c r="B66" s="420"/>
      <c r="C66" s="420"/>
      <c r="D66" s="420"/>
      <c r="E66" s="420"/>
      <c r="F66" s="420"/>
      <c r="G66" s="135"/>
      <c r="H66" s="136"/>
      <c r="I66" s="137"/>
      <c r="J66" s="136"/>
    </row>
  </sheetData>
  <mergeCells count="13">
    <mergeCell ref="A1:F1"/>
    <mergeCell ref="A2:F2"/>
    <mergeCell ref="A3:F3"/>
    <mergeCell ref="A4:B4"/>
    <mergeCell ref="A5:B5"/>
    <mergeCell ref="A6:B6"/>
    <mergeCell ref="A40:B40"/>
    <mergeCell ref="A41:B41"/>
    <mergeCell ref="A66:F66"/>
    <mergeCell ref="A42:B42"/>
    <mergeCell ref="A63:F63"/>
    <mergeCell ref="A64:F64"/>
    <mergeCell ref="A65:F65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B37" sqref="B37"/>
    </sheetView>
  </sheetViews>
  <sheetFormatPr defaultColWidth="9.140625" defaultRowHeight="12.75"/>
  <cols>
    <col min="2" max="2" width="53.421875" style="0" customWidth="1"/>
    <col min="3" max="3" width="18.28125" style="0" customWidth="1"/>
  </cols>
  <sheetData>
    <row r="1" spans="1:5" ht="23.25">
      <c r="A1" s="434" t="s">
        <v>0</v>
      </c>
      <c r="B1" s="434"/>
      <c r="C1" s="434"/>
      <c r="D1" s="181"/>
      <c r="E1" s="181"/>
    </row>
    <row r="2" spans="1:5" ht="23.25">
      <c r="A2" s="434" t="s">
        <v>145</v>
      </c>
      <c r="B2" s="434"/>
      <c r="C2" s="434"/>
      <c r="D2" s="181"/>
      <c r="E2" s="181"/>
    </row>
    <row r="3" spans="1:5" ht="23.25">
      <c r="A3" s="435" t="s">
        <v>334</v>
      </c>
      <c r="B3" s="435"/>
      <c r="C3" s="435"/>
      <c r="D3" s="181"/>
      <c r="E3" s="181"/>
    </row>
    <row r="4" spans="1:5" ht="23.25">
      <c r="A4" s="436" t="s">
        <v>111</v>
      </c>
      <c r="B4" s="437"/>
      <c r="C4" s="182" t="s">
        <v>78</v>
      </c>
      <c r="D4" s="181"/>
      <c r="E4" s="181"/>
    </row>
    <row r="5" spans="1:5" ht="23.25">
      <c r="A5" s="183" t="s">
        <v>146</v>
      </c>
      <c r="B5" s="184"/>
      <c r="C5" s="185"/>
      <c r="D5" s="181"/>
      <c r="E5" s="181"/>
    </row>
    <row r="6" spans="1:5" ht="23.25">
      <c r="A6" s="186"/>
      <c r="B6" s="187" t="s">
        <v>133</v>
      </c>
      <c r="C6" s="374">
        <v>462900</v>
      </c>
      <c r="D6" s="181"/>
      <c r="E6" s="181"/>
    </row>
    <row r="7" spans="1:5" ht="23.25">
      <c r="A7" s="186"/>
      <c r="B7" s="187" t="s">
        <v>332</v>
      </c>
      <c r="C7" s="374">
        <v>1650600</v>
      </c>
      <c r="D7" s="181"/>
      <c r="E7" s="181"/>
    </row>
    <row r="8" spans="1:5" ht="23.25">
      <c r="A8" s="186"/>
      <c r="B8" s="187" t="s">
        <v>331</v>
      </c>
      <c r="C8" s="374">
        <v>3286952</v>
      </c>
      <c r="D8" s="181"/>
      <c r="E8" s="181"/>
    </row>
    <row r="9" spans="1:5" ht="23.25">
      <c r="A9" s="186"/>
      <c r="B9" s="187" t="s">
        <v>134</v>
      </c>
      <c r="C9" s="374">
        <v>1709217</v>
      </c>
      <c r="D9" s="181"/>
      <c r="E9" s="181"/>
    </row>
    <row r="10" spans="1:5" ht="23.25">
      <c r="A10" s="186"/>
      <c r="B10" s="187" t="s">
        <v>135</v>
      </c>
      <c r="C10" s="374">
        <v>3098502.07</v>
      </c>
      <c r="D10" s="181"/>
      <c r="E10" s="181"/>
    </row>
    <row r="11" spans="1:5" ht="23.25">
      <c r="A11" s="186"/>
      <c r="B11" s="187" t="s">
        <v>136</v>
      </c>
      <c r="C11" s="374">
        <v>1728459.05</v>
      </c>
      <c r="D11" s="181"/>
      <c r="E11" s="181"/>
    </row>
    <row r="12" spans="1:5" ht="23.25">
      <c r="A12" s="186"/>
      <c r="B12" s="187" t="s">
        <v>137</v>
      </c>
      <c r="C12" s="374">
        <v>155479.2</v>
      </c>
      <c r="D12" s="181"/>
      <c r="E12" s="181"/>
    </row>
    <row r="13" spans="1:5" ht="23.25">
      <c r="A13" s="186"/>
      <c r="B13" s="187" t="s">
        <v>138</v>
      </c>
      <c r="C13" s="374">
        <v>2308981.6</v>
      </c>
      <c r="D13" s="181"/>
      <c r="E13" s="181"/>
    </row>
    <row r="14" spans="1:5" ht="23.25">
      <c r="A14" s="186"/>
      <c r="B14" s="187" t="s">
        <v>139</v>
      </c>
      <c r="C14" s="374">
        <v>324540</v>
      </c>
      <c r="D14" s="181"/>
      <c r="E14" s="181"/>
    </row>
    <row r="15" spans="1:5" ht="23.25">
      <c r="A15" s="186"/>
      <c r="B15" s="187" t="s">
        <v>140</v>
      </c>
      <c r="C15" s="374">
        <v>2759397.71</v>
      </c>
      <c r="D15" s="181"/>
      <c r="E15" s="181"/>
    </row>
    <row r="16" spans="1:5" ht="23.25">
      <c r="A16" s="186"/>
      <c r="B16" s="187" t="s">
        <v>147</v>
      </c>
      <c r="C16" s="374">
        <v>701677</v>
      </c>
      <c r="D16" s="181"/>
      <c r="E16" s="181"/>
    </row>
    <row r="17" spans="1:5" ht="24" thickBot="1">
      <c r="A17" s="186"/>
      <c r="B17" s="188" t="s">
        <v>148</v>
      </c>
      <c r="C17" s="189">
        <f>SUM(C6:C16)</f>
        <v>18186705.63</v>
      </c>
      <c r="D17" s="181"/>
      <c r="E17" s="181"/>
    </row>
    <row r="18" spans="1:5" ht="24" thickTop="1">
      <c r="A18" s="186"/>
      <c r="B18" s="188" t="s">
        <v>149</v>
      </c>
      <c r="C18" s="190">
        <v>1142750</v>
      </c>
      <c r="D18" s="181"/>
      <c r="E18" s="181"/>
    </row>
    <row r="19" spans="1:5" ht="23.25">
      <c r="A19" s="186"/>
      <c r="B19" s="188" t="s">
        <v>150</v>
      </c>
      <c r="C19" s="190">
        <v>8418528</v>
      </c>
      <c r="D19" s="181"/>
      <c r="E19" s="181"/>
    </row>
    <row r="20" spans="1:5" ht="24" thickBot="1">
      <c r="A20" s="186"/>
      <c r="B20" s="188" t="s">
        <v>151</v>
      </c>
      <c r="C20" s="189">
        <f>SUM(C17:C19)</f>
        <v>27747983.63</v>
      </c>
      <c r="D20" s="181"/>
      <c r="E20" s="181"/>
    </row>
    <row r="21" spans="1:5" ht="24" thickTop="1">
      <c r="A21" s="186"/>
      <c r="B21" s="191"/>
      <c r="C21" s="192"/>
      <c r="D21" s="181"/>
      <c r="E21" s="181"/>
    </row>
    <row r="22" spans="1:5" ht="23.25">
      <c r="A22" s="186"/>
      <c r="B22" s="191"/>
      <c r="C22" s="193"/>
      <c r="D22" s="181"/>
      <c r="E22" s="181"/>
    </row>
    <row r="23" spans="1:5" ht="23.25">
      <c r="A23" s="186"/>
      <c r="B23" s="191"/>
      <c r="C23" s="193"/>
      <c r="D23" s="181"/>
      <c r="E23" s="181"/>
    </row>
    <row r="24" spans="1:5" ht="23.25">
      <c r="A24" s="186"/>
      <c r="B24" s="191"/>
      <c r="C24" s="193"/>
      <c r="D24" s="181"/>
      <c r="E24" s="181"/>
    </row>
    <row r="25" spans="1:5" ht="23.25">
      <c r="A25" s="186"/>
      <c r="B25" s="191"/>
      <c r="C25" s="193"/>
      <c r="D25" s="181"/>
      <c r="E25" s="181"/>
    </row>
    <row r="26" spans="1:5" ht="23.25">
      <c r="A26" s="186"/>
      <c r="B26" s="191"/>
      <c r="C26" s="193"/>
      <c r="D26" s="181"/>
      <c r="E26" s="181"/>
    </row>
    <row r="27" spans="1:5" ht="23.25">
      <c r="A27" s="186"/>
      <c r="B27" s="191"/>
      <c r="C27" s="193"/>
      <c r="D27" s="181"/>
      <c r="E27" s="181"/>
    </row>
    <row r="28" spans="1:5" ht="23.25">
      <c r="A28" s="186"/>
      <c r="B28" s="191"/>
      <c r="C28" s="193"/>
      <c r="D28" s="181"/>
      <c r="E28" s="181"/>
    </row>
    <row r="29" spans="1:5" ht="23.25">
      <c r="A29" s="186"/>
      <c r="B29" s="191"/>
      <c r="C29" s="193"/>
      <c r="D29" s="181"/>
      <c r="E29" s="181"/>
    </row>
    <row r="30" spans="1:5" ht="23.25">
      <c r="A30" s="186"/>
      <c r="B30" s="191"/>
      <c r="C30" s="193"/>
      <c r="D30" s="181"/>
      <c r="E30" s="181"/>
    </row>
    <row r="31" spans="1:5" ht="23.25">
      <c r="A31" s="186"/>
      <c r="B31" s="191"/>
      <c r="C31" s="193"/>
      <c r="D31" s="181"/>
      <c r="E31" s="181"/>
    </row>
    <row r="32" spans="1:5" ht="23.25">
      <c r="A32" s="194"/>
      <c r="B32" s="195"/>
      <c r="C32" s="196"/>
      <c r="D32" s="181"/>
      <c r="E32" s="181"/>
    </row>
    <row r="33" spans="1:5" ht="23.25">
      <c r="A33" s="186" t="s">
        <v>120</v>
      </c>
      <c r="B33" s="187"/>
      <c r="C33" s="197"/>
      <c r="D33" s="181"/>
      <c r="E33" s="181"/>
    </row>
    <row r="34" spans="1:5" ht="23.25">
      <c r="A34" s="186"/>
      <c r="B34" s="187" t="s">
        <v>121</v>
      </c>
      <c r="C34" s="374">
        <v>114590.41</v>
      </c>
      <c r="D34" s="181"/>
      <c r="E34" s="181"/>
    </row>
    <row r="35" spans="1:5" ht="23.25">
      <c r="A35" s="186"/>
      <c r="B35" s="187" t="s">
        <v>152</v>
      </c>
      <c r="C35" s="374">
        <v>75027</v>
      </c>
      <c r="D35" s="181"/>
      <c r="E35" s="181"/>
    </row>
    <row r="36" spans="1:5" ht="23.25">
      <c r="A36" s="186"/>
      <c r="B36" s="187" t="s">
        <v>123</v>
      </c>
      <c r="C36" s="374">
        <v>67367.71</v>
      </c>
      <c r="D36" s="181"/>
      <c r="E36" s="181"/>
    </row>
    <row r="37" spans="1:5" ht="23.25">
      <c r="A37" s="186"/>
      <c r="B37" s="187" t="s">
        <v>153</v>
      </c>
      <c r="C37" s="374">
        <v>0</v>
      </c>
      <c r="D37" s="181"/>
      <c r="E37" s="181"/>
    </row>
    <row r="38" spans="1:5" ht="23.25">
      <c r="A38" s="186"/>
      <c r="B38" s="187" t="s">
        <v>124</v>
      </c>
      <c r="C38" s="374">
        <v>18157.97</v>
      </c>
      <c r="D38" s="181"/>
      <c r="E38" s="181"/>
    </row>
    <row r="39" spans="1:5" ht="23.25">
      <c r="A39" s="186"/>
      <c r="B39" s="187" t="s">
        <v>125</v>
      </c>
      <c r="C39" s="374">
        <v>0</v>
      </c>
      <c r="D39" s="181"/>
      <c r="E39" s="181"/>
    </row>
    <row r="40" spans="1:5" ht="23.25">
      <c r="A40" s="186"/>
      <c r="B40" s="187" t="s">
        <v>154</v>
      </c>
      <c r="C40" s="374">
        <v>11185805.75</v>
      </c>
      <c r="D40" s="181"/>
      <c r="E40" s="181"/>
    </row>
    <row r="41" spans="1:5" ht="23.25">
      <c r="A41" s="186"/>
      <c r="B41" s="187" t="s">
        <v>155</v>
      </c>
      <c r="C41" s="375">
        <v>8753056</v>
      </c>
      <c r="D41" s="181"/>
      <c r="E41" s="181"/>
    </row>
    <row r="42" spans="1:5" ht="23.25">
      <c r="A42" s="186"/>
      <c r="B42" s="187" t="s">
        <v>156</v>
      </c>
      <c r="C42" s="197">
        <v>8418528</v>
      </c>
      <c r="D42" s="181"/>
      <c r="E42" s="181"/>
    </row>
    <row r="43" spans="1:5" ht="23.25">
      <c r="A43" s="186"/>
      <c r="B43" s="187" t="s">
        <v>157</v>
      </c>
      <c r="C43" s="197">
        <v>1142750</v>
      </c>
      <c r="D43" s="181"/>
      <c r="E43" s="181"/>
    </row>
    <row r="44" spans="1:5" ht="23.25">
      <c r="A44" s="186"/>
      <c r="B44" s="188" t="s">
        <v>158</v>
      </c>
      <c r="C44" s="198">
        <f>SUM(C34:C43)</f>
        <v>29775282.84</v>
      </c>
      <c r="D44" s="181"/>
      <c r="E44" s="181"/>
    </row>
    <row r="45" spans="1:5" ht="24" thickBot="1">
      <c r="A45" s="194"/>
      <c r="B45" s="199" t="s">
        <v>159</v>
      </c>
      <c r="C45" s="189">
        <f>C44-C20</f>
        <v>2027299.210000001</v>
      </c>
      <c r="D45" s="181"/>
      <c r="E45" s="181"/>
    </row>
    <row r="46" spans="1:5" ht="24" thickTop="1">
      <c r="A46" s="200"/>
      <c r="B46" s="200"/>
      <c r="C46" s="201"/>
      <c r="D46" s="181"/>
      <c r="E46" s="181"/>
    </row>
    <row r="48" ht="12.75">
      <c r="B48" t="s">
        <v>333</v>
      </c>
    </row>
  </sheetData>
  <mergeCells count="4">
    <mergeCell ref="A1:C1"/>
    <mergeCell ref="A2:C2"/>
    <mergeCell ref="A3:C3"/>
    <mergeCell ref="A4:B4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C14" sqref="C14"/>
    </sheetView>
  </sheetViews>
  <sheetFormatPr defaultColWidth="9.140625" defaultRowHeight="12.75"/>
  <cols>
    <col min="1" max="1" width="11.140625" style="0" customWidth="1"/>
    <col min="2" max="2" width="40.7109375" style="0" customWidth="1"/>
    <col min="3" max="3" width="11.421875" style="0" customWidth="1"/>
    <col min="4" max="4" width="10.7109375" style="0" customWidth="1"/>
    <col min="5" max="5" width="13.28125" style="0" customWidth="1"/>
    <col min="7" max="7" width="12.7109375" style="0" bestFit="1" customWidth="1"/>
    <col min="8" max="8" width="10.28125" style="0" bestFit="1" customWidth="1"/>
  </cols>
  <sheetData>
    <row r="1" spans="1:8" ht="23.25">
      <c r="A1" s="438" t="s">
        <v>160</v>
      </c>
      <c r="B1" s="438"/>
      <c r="C1" s="438"/>
      <c r="D1" s="438"/>
      <c r="E1" s="438"/>
      <c r="F1" s="202"/>
      <c r="G1" s="203"/>
      <c r="H1" s="202"/>
    </row>
    <row r="2" spans="1:8" ht="23.25">
      <c r="A2" s="204" t="s">
        <v>161</v>
      </c>
      <c r="B2" s="205" t="s">
        <v>111</v>
      </c>
      <c r="C2" s="204" t="s">
        <v>162</v>
      </c>
      <c r="D2" s="206" t="s">
        <v>78</v>
      </c>
      <c r="E2" s="205" t="s">
        <v>76</v>
      </c>
      <c r="F2" s="202"/>
      <c r="G2" s="203"/>
      <c r="H2" s="202"/>
    </row>
    <row r="3" spans="1:8" ht="23.25">
      <c r="A3" s="207" t="s">
        <v>335</v>
      </c>
      <c r="B3" s="208" t="s">
        <v>336</v>
      </c>
      <c r="C3" s="209" t="s">
        <v>338</v>
      </c>
      <c r="D3" s="210">
        <v>10420</v>
      </c>
      <c r="E3" s="208"/>
      <c r="F3" s="202"/>
      <c r="G3" s="203">
        <v>2500</v>
      </c>
      <c r="H3" s="202"/>
    </row>
    <row r="4" spans="1:8" ht="23.25">
      <c r="A4" s="207"/>
      <c r="B4" s="208" t="s">
        <v>337</v>
      </c>
      <c r="C4" s="209" t="s">
        <v>339</v>
      </c>
      <c r="D4" s="210"/>
      <c r="E4" s="208"/>
      <c r="F4" s="202"/>
      <c r="G4" s="203">
        <v>260</v>
      </c>
      <c r="H4" s="202"/>
    </row>
    <row r="5" spans="1:8" ht="23.25">
      <c r="A5" s="207"/>
      <c r="B5" s="208" t="s">
        <v>340</v>
      </c>
      <c r="C5" s="209"/>
      <c r="D5" s="210"/>
      <c r="E5" s="208"/>
      <c r="F5" s="202"/>
      <c r="G5" s="203">
        <v>7460</v>
      </c>
      <c r="H5" s="202"/>
    </row>
    <row r="6" spans="1:8" ht="23.25">
      <c r="A6" s="207"/>
      <c r="B6" s="208"/>
      <c r="C6" s="209"/>
      <c r="D6" s="210"/>
      <c r="E6" s="208"/>
      <c r="F6" s="202"/>
      <c r="G6" s="203">
        <v>7460</v>
      </c>
      <c r="H6" s="202"/>
    </row>
    <row r="7" spans="1:8" ht="23.25">
      <c r="A7" s="207"/>
      <c r="B7" s="208"/>
      <c r="C7" s="209"/>
      <c r="D7" s="210"/>
      <c r="E7" s="208"/>
      <c r="F7" s="202"/>
      <c r="G7" s="203">
        <v>7460</v>
      </c>
      <c r="H7" s="202"/>
    </row>
    <row r="8" spans="1:8" ht="23.25">
      <c r="A8" s="207"/>
      <c r="B8" s="208"/>
      <c r="C8" s="209"/>
      <c r="D8" s="210"/>
      <c r="E8" s="208"/>
      <c r="F8" s="202"/>
      <c r="G8" s="203">
        <v>7460</v>
      </c>
      <c r="H8" s="202"/>
    </row>
    <row r="9" spans="1:8" ht="23.25">
      <c r="A9" s="207"/>
      <c r="B9" s="208"/>
      <c r="C9" s="209"/>
      <c r="D9" s="210"/>
      <c r="E9" s="208"/>
      <c r="F9" s="202"/>
      <c r="G9" s="203">
        <v>6552</v>
      </c>
      <c r="H9" s="202"/>
    </row>
    <row r="10" spans="1:8" ht="23.25">
      <c r="A10" s="207"/>
      <c r="B10" s="208"/>
      <c r="C10" s="209"/>
      <c r="D10" s="210"/>
      <c r="E10" s="208"/>
      <c r="F10" s="202"/>
      <c r="G10" s="203">
        <v>7460</v>
      </c>
      <c r="H10" s="202"/>
    </row>
    <row r="11" spans="1:8" ht="23.25">
      <c r="A11" s="207"/>
      <c r="B11" s="208"/>
      <c r="C11" s="209"/>
      <c r="D11" s="210"/>
      <c r="E11" s="208"/>
      <c r="F11" s="202"/>
      <c r="G11" s="203">
        <v>7460</v>
      </c>
      <c r="H11" s="202"/>
    </row>
    <row r="12" spans="1:8" ht="23.25">
      <c r="A12" s="207"/>
      <c r="B12" s="208"/>
      <c r="C12" s="209"/>
      <c r="D12" s="210"/>
      <c r="E12" s="208"/>
      <c r="F12" s="202"/>
      <c r="G12" s="203"/>
      <c r="H12" s="202"/>
    </row>
    <row r="13" spans="1:8" ht="23.25">
      <c r="A13" s="207"/>
      <c r="B13" s="208"/>
      <c r="C13" s="209"/>
      <c r="D13" s="210"/>
      <c r="E13" s="208"/>
      <c r="F13" s="202"/>
      <c r="G13" s="203">
        <v>1586087</v>
      </c>
      <c r="H13" s="202"/>
    </row>
    <row r="14" spans="1:8" ht="23.25">
      <c r="A14" s="207"/>
      <c r="B14" s="208"/>
      <c r="C14" s="209"/>
      <c r="D14" s="210"/>
      <c r="E14" s="208"/>
      <c r="F14" s="202"/>
      <c r="G14" s="203">
        <v>-2500</v>
      </c>
      <c r="H14" s="202"/>
    </row>
    <row r="15" spans="1:8" ht="23.25">
      <c r="A15" s="207"/>
      <c r="B15" s="208"/>
      <c r="C15" s="209"/>
      <c r="D15" s="210"/>
      <c r="E15" s="208"/>
      <c r="F15" s="202"/>
      <c r="G15" s="203">
        <v>-260</v>
      </c>
      <c r="H15" s="202"/>
    </row>
    <row r="16" spans="1:8" ht="23.25">
      <c r="A16" s="207"/>
      <c r="B16" s="208"/>
      <c r="C16" s="209"/>
      <c r="D16" s="210"/>
      <c r="E16" s="208"/>
      <c r="F16" s="202"/>
      <c r="G16" s="203">
        <v>-67140</v>
      </c>
      <c r="H16" s="203">
        <v>67140</v>
      </c>
    </row>
    <row r="17" spans="1:8" ht="23.25">
      <c r="A17" s="207"/>
      <c r="B17" s="208"/>
      <c r="C17" s="209"/>
      <c r="D17" s="210"/>
      <c r="E17" s="208"/>
      <c r="F17" s="202"/>
      <c r="G17" s="203">
        <v>-6552</v>
      </c>
      <c r="H17" s="211"/>
    </row>
    <row r="18" spans="1:8" ht="23.25">
      <c r="A18" s="207"/>
      <c r="B18" s="208"/>
      <c r="C18" s="209"/>
      <c r="D18" s="210"/>
      <c r="E18" s="208"/>
      <c r="F18" s="202"/>
      <c r="G18" s="203">
        <v>-2500</v>
      </c>
      <c r="H18" s="211"/>
    </row>
    <row r="19" spans="1:8" ht="23.25">
      <c r="A19" s="207"/>
      <c r="B19" s="208"/>
      <c r="C19" s="209"/>
      <c r="D19" s="210"/>
      <c r="E19" s="208"/>
      <c r="F19" s="202"/>
      <c r="G19" s="203">
        <v>1507135</v>
      </c>
      <c r="H19" s="211"/>
    </row>
    <row r="20" spans="1:8" ht="24" thickBot="1">
      <c r="A20" s="212"/>
      <c r="B20" s="213"/>
      <c r="C20" s="214"/>
      <c r="D20" s="215">
        <f>SUM(D3:D19)</f>
        <v>10420</v>
      </c>
      <c r="E20" s="213"/>
      <c r="F20" s="202"/>
      <c r="G20" s="203">
        <v>22904</v>
      </c>
      <c r="H20" s="211"/>
    </row>
    <row r="21" spans="1:8" ht="24" thickTop="1">
      <c r="A21" s="216"/>
      <c r="B21" s="202"/>
      <c r="C21" s="217"/>
      <c r="D21" s="203"/>
      <c r="E21" s="202"/>
      <c r="F21" s="202"/>
      <c r="G21" s="203">
        <v>1530039</v>
      </c>
      <c r="H21" s="211"/>
    </row>
  </sheetData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3">
      <selection activeCell="A24" sqref="A24"/>
    </sheetView>
  </sheetViews>
  <sheetFormatPr defaultColWidth="9.140625" defaultRowHeight="12.75"/>
  <cols>
    <col min="1" max="1" width="45.8515625" style="0" customWidth="1"/>
    <col min="2" max="2" width="9.28125" style="0" bestFit="1" customWidth="1"/>
    <col min="3" max="3" width="14.28125" style="48" customWidth="1"/>
    <col min="4" max="4" width="15.8515625" style="48" customWidth="1"/>
    <col min="6" max="6" width="12.00390625" style="0" bestFit="1" customWidth="1"/>
  </cols>
  <sheetData>
    <row r="1" spans="1:6" ht="21">
      <c r="A1" s="441" t="s">
        <v>0</v>
      </c>
      <c r="B1" s="441"/>
      <c r="C1" s="441"/>
      <c r="D1" s="441"/>
      <c r="E1" s="218"/>
      <c r="F1" s="219"/>
    </row>
    <row r="2" spans="1:6" ht="21">
      <c r="A2" s="442" t="s">
        <v>163</v>
      </c>
      <c r="B2" s="442"/>
      <c r="C2" s="442"/>
      <c r="D2" s="442"/>
      <c r="E2" s="218"/>
      <c r="F2" s="219"/>
    </row>
    <row r="3" spans="1:6" ht="21">
      <c r="A3" s="443" t="s">
        <v>438</v>
      </c>
      <c r="B3" s="443"/>
      <c r="C3" s="443"/>
      <c r="D3" s="443"/>
      <c r="E3" s="218"/>
      <c r="F3" s="219"/>
    </row>
    <row r="4" spans="1:6" ht="21">
      <c r="A4" s="220" t="s">
        <v>111</v>
      </c>
      <c r="B4" s="221" t="s">
        <v>164</v>
      </c>
      <c r="C4" s="222" t="s">
        <v>165</v>
      </c>
      <c r="D4" s="223" t="s">
        <v>166</v>
      </c>
      <c r="E4" s="218"/>
      <c r="F4" s="219"/>
    </row>
    <row r="5" spans="1:6" ht="21">
      <c r="A5" s="224" t="s">
        <v>167</v>
      </c>
      <c r="B5" s="225"/>
      <c r="C5" s="226">
        <v>0</v>
      </c>
      <c r="D5" s="227"/>
      <c r="E5" s="218"/>
      <c r="F5" s="219"/>
    </row>
    <row r="6" spans="1:6" ht="21">
      <c r="A6" s="228" t="s">
        <v>168</v>
      </c>
      <c r="B6" s="229"/>
      <c r="C6" s="230">
        <v>8337</v>
      </c>
      <c r="D6" s="228"/>
      <c r="E6" s="218"/>
      <c r="F6" s="219"/>
    </row>
    <row r="7" spans="1:6" ht="21">
      <c r="A7" s="231" t="s">
        <v>170</v>
      </c>
      <c r="B7" s="229"/>
      <c r="C7" s="230">
        <v>9708.83</v>
      </c>
      <c r="D7" s="228"/>
      <c r="E7" s="218"/>
      <c r="F7" s="219">
        <v>238133.38</v>
      </c>
    </row>
    <row r="8" spans="1:6" ht="21">
      <c r="A8" s="228" t="s">
        <v>169</v>
      </c>
      <c r="B8" s="229"/>
      <c r="C8" s="230">
        <v>893353.62</v>
      </c>
      <c r="D8" s="228"/>
      <c r="E8" s="218"/>
      <c r="F8" s="219"/>
    </row>
    <row r="9" spans="1:6" ht="21">
      <c r="A9" s="231" t="s">
        <v>171</v>
      </c>
      <c r="B9" s="229"/>
      <c r="C9" s="230">
        <v>190049.79</v>
      </c>
      <c r="D9" s="228"/>
      <c r="E9" s="218"/>
      <c r="F9" s="219">
        <v>61244.21</v>
      </c>
    </row>
    <row r="10" spans="1:6" ht="21">
      <c r="A10" s="231" t="s">
        <v>172</v>
      </c>
      <c r="B10" s="229"/>
      <c r="C10" s="230">
        <v>611377.53</v>
      </c>
      <c r="D10" s="228"/>
      <c r="E10" s="218"/>
      <c r="F10" s="219">
        <v>4040.6</v>
      </c>
    </row>
    <row r="11" spans="1:6" ht="21">
      <c r="A11" s="231" t="s">
        <v>173</v>
      </c>
      <c r="B11" s="229"/>
      <c r="C11" s="230">
        <v>556923.81</v>
      </c>
      <c r="D11" s="228"/>
      <c r="E11" s="218"/>
      <c r="F11" s="219"/>
    </row>
    <row r="12" spans="1:6" ht="21">
      <c r="A12" s="231" t="s">
        <v>174</v>
      </c>
      <c r="B12" s="229"/>
      <c r="C12" s="230">
        <v>10085850.96</v>
      </c>
      <c r="D12" s="228"/>
      <c r="E12" s="218"/>
      <c r="F12" s="219"/>
    </row>
    <row r="13" spans="1:6" ht="21">
      <c r="A13" s="231" t="s">
        <v>439</v>
      </c>
      <c r="B13" s="229"/>
      <c r="C13" s="230">
        <v>1585625.4</v>
      </c>
      <c r="D13" s="228"/>
      <c r="E13" s="218"/>
      <c r="F13" s="219"/>
    </row>
    <row r="14" spans="1:6" ht="21">
      <c r="A14" s="232" t="s">
        <v>175</v>
      </c>
      <c r="B14" s="229"/>
      <c r="C14" s="230">
        <v>1512450</v>
      </c>
      <c r="D14" s="228"/>
      <c r="E14" s="218"/>
      <c r="F14" s="219">
        <v>2137.06</v>
      </c>
    </row>
    <row r="15" spans="1:6" ht="21">
      <c r="A15" s="228" t="s">
        <v>176</v>
      </c>
      <c r="B15" s="233"/>
      <c r="C15" s="230">
        <v>51.41</v>
      </c>
      <c r="D15" s="228"/>
      <c r="E15" s="218"/>
      <c r="F15" s="219"/>
    </row>
    <row r="16" spans="1:6" ht="21">
      <c r="A16" s="228" t="s">
        <v>177</v>
      </c>
      <c r="B16" s="233"/>
      <c r="C16" s="230">
        <v>18612</v>
      </c>
      <c r="D16" s="228"/>
      <c r="E16" s="218"/>
      <c r="F16" s="219">
        <v>19972.4</v>
      </c>
    </row>
    <row r="17" spans="1:6" ht="21">
      <c r="A17" s="228" t="s">
        <v>178</v>
      </c>
      <c r="B17" s="229"/>
      <c r="C17" s="234">
        <v>1620</v>
      </c>
      <c r="D17" s="235"/>
      <c r="E17" s="218"/>
      <c r="F17" s="219">
        <v>-18049.1</v>
      </c>
    </row>
    <row r="18" spans="1:6" ht="21">
      <c r="A18" s="228" t="s">
        <v>179</v>
      </c>
      <c r="B18" s="229"/>
      <c r="C18" s="234"/>
      <c r="D18" s="235">
        <v>2226159</v>
      </c>
      <c r="E18" s="218"/>
      <c r="F18" s="219">
        <v>1923.3</v>
      </c>
    </row>
    <row r="19" spans="1:6" ht="21">
      <c r="A19" s="228" t="s">
        <v>180</v>
      </c>
      <c r="B19" s="229"/>
      <c r="C19" s="234"/>
      <c r="D19" s="235">
        <v>7746</v>
      </c>
      <c r="E19" s="218"/>
      <c r="F19" s="219"/>
    </row>
    <row r="20" spans="1:6" ht="21">
      <c r="A20" s="228" t="s">
        <v>181</v>
      </c>
      <c r="B20" s="229"/>
      <c r="C20" s="230"/>
      <c r="D20" s="236">
        <v>1519007</v>
      </c>
      <c r="E20" s="218"/>
      <c r="F20" s="219"/>
    </row>
    <row r="21" spans="1:6" ht="21">
      <c r="A21" s="228" t="s">
        <v>182</v>
      </c>
      <c r="B21" s="229"/>
      <c r="C21" s="230"/>
      <c r="D21" s="236">
        <v>6558760.74</v>
      </c>
      <c r="E21" s="218"/>
      <c r="F21" s="219">
        <v>3209087.79</v>
      </c>
    </row>
    <row r="22" spans="1:6" ht="21">
      <c r="A22" s="228" t="s">
        <v>183</v>
      </c>
      <c r="B22" s="229"/>
      <c r="C22" s="236"/>
      <c r="D22" s="231">
        <v>4192615.36</v>
      </c>
      <c r="E22" s="218"/>
      <c r="F22" s="219">
        <v>24788.7</v>
      </c>
    </row>
    <row r="23" spans="1:6" ht="21">
      <c r="A23" s="228" t="s">
        <v>184</v>
      </c>
      <c r="B23" s="229"/>
      <c r="C23" s="236"/>
      <c r="D23" s="236">
        <v>954353.63</v>
      </c>
      <c r="E23" s="218"/>
      <c r="F23" s="219">
        <v>3213904.09</v>
      </c>
    </row>
    <row r="24" spans="1:6" ht="21">
      <c r="A24" s="228" t="s">
        <v>185</v>
      </c>
      <c r="B24" s="237"/>
      <c r="C24" s="236"/>
      <c r="D24" s="231">
        <v>15318.62</v>
      </c>
      <c r="E24" s="218"/>
      <c r="F24" s="219">
        <v>873280.21</v>
      </c>
    </row>
    <row r="25" spans="1:6" ht="21">
      <c r="A25" s="238"/>
      <c r="B25" s="239"/>
      <c r="C25" s="240"/>
      <c r="D25" s="241"/>
      <c r="E25" s="218"/>
      <c r="F25" s="219"/>
    </row>
    <row r="26" spans="1:6" ht="21">
      <c r="A26" s="238"/>
      <c r="B26" s="239"/>
      <c r="C26" s="240"/>
      <c r="D26" s="241"/>
      <c r="E26" s="218"/>
      <c r="F26" s="219"/>
    </row>
    <row r="27" spans="1:6" ht="21">
      <c r="A27" s="238"/>
      <c r="B27" s="239"/>
      <c r="C27" s="240"/>
      <c r="D27" s="241"/>
      <c r="E27" s="218"/>
      <c r="F27" s="219"/>
    </row>
    <row r="28" spans="1:6" ht="21">
      <c r="A28" s="242"/>
      <c r="B28" s="243"/>
      <c r="C28" s="219"/>
      <c r="D28" s="244"/>
      <c r="E28" s="218"/>
      <c r="F28" s="219"/>
    </row>
    <row r="29" spans="1:6" ht="21.75" thickBot="1">
      <c r="A29" s="218"/>
      <c r="B29" s="245"/>
      <c r="C29" s="246">
        <f>SUM(C5:C28)</f>
        <v>15473960.350000001</v>
      </c>
      <c r="D29" s="380">
        <f>SUM(D5:D28)</f>
        <v>15473960.35</v>
      </c>
      <c r="E29" s="218"/>
      <c r="F29" s="219"/>
    </row>
    <row r="30" spans="1:6" ht="21.75" thickTop="1">
      <c r="A30" s="218"/>
      <c r="B30" s="218"/>
      <c r="C30" s="218"/>
      <c r="D30" s="218"/>
      <c r="E30" s="218"/>
      <c r="F30" s="219"/>
    </row>
    <row r="31" spans="1:6" ht="21">
      <c r="A31" s="440"/>
      <c r="B31" s="440"/>
      <c r="C31" s="440"/>
      <c r="D31" s="440"/>
      <c r="E31" s="440"/>
      <c r="F31" s="440"/>
    </row>
    <row r="32" spans="1:6" ht="21">
      <c r="A32" s="439"/>
      <c r="B32" s="439"/>
      <c r="C32" s="439"/>
      <c r="D32" s="439"/>
      <c r="E32" s="439"/>
      <c r="F32" s="439"/>
    </row>
    <row r="33" spans="1:6" ht="21">
      <c r="A33" s="440"/>
      <c r="B33" s="440"/>
      <c r="C33" s="440"/>
      <c r="D33" s="440"/>
      <c r="E33" s="440"/>
      <c r="F33" s="440"/>
    </row>
    <row r="34" spans="1:6" ht="21">
      <c r="A34" s="439"/>
      <c r="B34" s="439"/>
      <c r="C34" s="439"/>
      <c r="D34" s="439"/>
      <c r="E34" s="439"/>
      <c r="F34" s="439"/>
    </row>
  </sheetData>
  <mergeCells count="7">
    <mergeCell ref="A32:F32"/>
    <mergeCell ref="A33:F33"/>
    <mergeCell ref="A34:F34"/>
    <mergeCell ref="A1:D1"/>
    <mergeCell ref="A2:D2"/>
    <mergeCell ref="A3:D3"/>
    <mergeCell ref="A31:F31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C1">
      <selection activeCell="I23" sqref="I23"/>
    </sheetView>
  </sheetViews>
  <sheetFormatPr defaultColWidth="9.140625" defaultRowHeight="12.75"/>
  <cols>
    <col min="2" max="2" width="32.57421875" style="0" customWidth="1"/>
    <col min="3" max="3" width="50.140625" style="0" bestFit="1" customWidth="1"/>
    <col min="4" max="4" width="12.7109375" style="0" bestFit="1" customWidth="1"/>
    <col min="5" max="5" width="19.28125" style="0" bestFit="1" customWidth="1"/>
    <col min="6" max="6" width="12.7109375" style="0" bestFit="1" customWidth="1"/>
    <col min="7" max="7" width="9.00390625" style="0" bestFit="1" customWidth="1"/>
    <col min="9" max="9" width="12.8515625" style="60" bestFit="1" customWidth="1"/>
    <col min="10" max="10" width="12.8515625" style="0" customWidth="1"/>
  </cols>
  <sheetData>
    <row r="1" spans="1:7" ht="23.25" customHeight="1">
      <c r="A1" s="444" t="s">
        <v>341</v>
      </c>
      <c r="B1" s="444"/>
      <c r="C1" s="444"/>
      <c r="D1" s="444"/>
      <c r="E1" s="444"/>
      <c r="F1" s="444"/>
      <c r="G1" s="444"/>
    </row>
    <row r="2" spans="1:7" ht="18" customHeight="1">
      <c r="A2" s="445" t="s">
        <v>48</v>
      </c>
      <c r="B2" s="445"/>
      <c r="C2" s="248" t="s">
        <v>111</v>
      </c>
      <c r="D2" s="249" t="s">
        <v>78</v>
      </c>
      <c r="E2" s="247" t="s">
        <v>186</v>
      </c>
      <c r="F2" s="249" t="s">
        <v>78</v>
      </c>
      <c r="G2" s="248" t="s">
        <v>76</v>
      </c>
    </row>
    <row r="3" spans="1:7" ht="21" customHeight="1">
      <c r="A3" s="250" t="s">
        <v>187</v>
      </c>
      <c r="B3" s="251" t="s">
        <v>188</v>
      </c>
      <c r="C3" s="252"/>
      <c r="D3" s="253"/>
      <c r="E3" s="254"/>
      <c r="F3" s="253"/>
      <c r="G3" s="252"/>
    </row>
    <row r="4" spans="1:7" ht="18.75" customHeight="1">
      <c r="A4" s="255"/>
      <c r="B4" s="260"/>
      <c r="C4" s="257"/>
      <c r="D4" s="258"/>
      <c r="E4" s="259"/>
      <c r="F4" s="258"/>
      <c r="G4" s="257"/>
    </row>
    <row r="5" spans="1:7" ht="19.5" customHeight="1" thickBot="1">
      <c r="A5" s="255"/>
      <c r="B5" s="260"/>
      <c r="C5" s="257"/>
      <c r="D5" s="261">
        <f>SUM(D4:D4)</f>
        <v>0</v>
      </c>
      <c r="E5" s="262"/>
      <c r="F5" s="261">
        <f>SUM(F4)</f>
        <v>0</v>
      </c>
      <c r="G5" s="257"/>
    </row>
    <row r="6" spans="1:7" ht="21.75" customHeight="1" thickTop="1">
      <c r="A6" s="259" t="s">
        <v>11</v>
      </c>
      <c r="B6" s="263" t="s">
        <v>189</v>
      </c>
      <c r="C6" s="257"/>
      <c r="D6" s="258"/>
      <c r="E6" s="259"/>
      <c r="F6" s="258"/>
      <c r="G6" s="257"/>
    </row>
    <row r="7" spans="1:9" ht="21" customHeight="1">
      <c r="A7" s="259"/>
      <c r="B7" s="256" t="s">
        <v>451</v>
      </c>
      <c r="C7" s="257" t="s">
        <v>440</v>
      </c>
      <c r="D7" s="258">
        <v>60500</v>
      </c>
      <c r="E7" s="259" t="s">
        <v>470</v>
      </c>
      <c r="F7" s="258">
        <f>D7</f>
        <v>60500</v>
      </c>
      <c r="G7" s="257"/>
      <c r="I7" s="60">
        <v>34000</v>
      </c>
    </row>
    <row r="8" spans="1:9" ht="21" customHeight="1">
      <c r="A8" s="259"/>
      <c r="B8" s="260" t="s">
        <v>441</v>
      </c>
      <c r="C8" s="257" t="s">
        <v>460</v>
      </c>
      <c r="D8" s="258">
        <v>2900</v>
      </c>
      <c r="E8" s="259" t="s">
        <v>470</v>
      </c>
      <c r="F8" s="258">
        <f aca="true" t="shared" si="0" ref="F8:F26">D8</f>
        <v>2900</v>
      </c>
      <c r="G8" s="257"/>
      <c r="I8" s="60">
        <v>26500</v>
      </c>
    </row>
    <row r="9" spans="1:9" ht="21" customHeight="1">
      <c r="A9" s="259"/>
      <c r="B9" s="260" t="s">
        <v>442</v>
      </c>
      <c r="C9" s="257" t="s">
        <v>459</v>
      </c>
      <c r="D9" s="258">
        <v>1000</v>
      </c>
      <c r="E9" s="259" t="s">
        <v>190</v>
      </c>
      <c r="F9" s="258">
        <f t="shared" si="0"/>
        <v>1000</v>
      </c>
      <c r="G9" s="257"/>
      <c r="I9" s="60">
        <f>SUM(I7:I8)</f>
        <v>60500</v>
      </c>
    </row>
    <row r="10" spans="1:7" ht="21" customHeight="1">
      <c r="A10" s="259"/>
      <c r="B10" s="260" t="s">
        <v>443</v>
      </c>
      <c r="C10" s="257" t="s">
        <v>452</v>
      </c>
      <c r="D10" s="258">
        <v>15700</v>
      </c>
      <c r="E10" s="259" t="s">
        <v>190</v>
      </c>
      <c r="F10" s="258">
        <f t="shared" si="0"/>
        <v>15700</v>
      </c>
      <c r="G10" s="257"/>
    </row>
    <row r="11" spans="1:7" ht="21" customHeight="1">
      <c r="A11" s="259"/>
      <c r="B11" s="260" t="s">
        <v>444</v>
      </c>
      <c r="C11" s="257" t="s">
        <v>453</v>
      </c>
      <c r="D11" s="258">
        <v>4200</v>
      </c>
      <c r="E11" s="259" t="s">
        <v>190</v>
      </c>
      <c r="F11" s="258">
        <f t="shared" si="0"/>
        <v>4200</v>
      </c>
      <c r="G11" s="257"/>
    </row>
    <row r="12" spans="1:7" ht="21" customHeight="1">
      <c r="A12" s="259"/>
      <c r="B12" s="260"/>
      <c r="C12" s="257"/>
      <c r="D12" s="258">
        <v>4100</v>
      </c>
      <c r="E12" s="259" t="s">
        <v>470</v>
      </c>
      <c r="F12" s="258">
        <f t="shared" si="0"/>
        <v>4100</v>
      </c>
      <c r="G12" s="257"/>
    </row>
    <row r="13" spans="1:7" ht="21" customHeight="1">
      <c r="A13" s="259"/>
      <c r="B13" s="260" t="s">
        <v>445</v>
      </c>
      <c r="C13" s="257" t="s">
        <v>458</v>
      </c>
      <c r="D13" s="258">
        <v>3700</v>
      </c>
      <c r="E13" s="259" t="s">
        <v>190</v>
      </c>
      <c r="F13" s="258">
        <f t="shared" si="0"/>
        <v>3700</v>
      </c>
      <c r="G13" s="257"/>
    </row>
    <row r="14" spans="1:9" ht="21" customHeight="1">
      <c r="A14" s="259"/>
      <c r="B14" s="260" t="s">
        <v>446</v>
      </c>
      <c r="C14" s="257" t="s">
        <v>454</v>
      </c>
      <c r="D14" s="258">
        <v>1200</v>
      </c>
      <c r="E14" s="259" t="s">
        <v>470</v>
      </c>
      <c r="F14" s="258">
        <f t="shared" si="0"/>
        <v>1200</v>
      </c>
      <c r="G14" s="257"/>
      <c r="I14" s="60">
        <v>43500</v>
      </c>
    </row>
    <row r="15" spans="1:9" ht="21" customHeight="1">
      <c r="A15" s="259"/>
      <c r="B15" s="260" t="s">
        <v>447</v>
      </c>
      <c r="C15" s="257" t="s">
        <v>455</v>
      </c>
      <c r="D15" s="258">
        <v>45400</v>
      </c>
      <c r="E15" s="259" t="s">
        <v>470</v>
      </c>
      <c r="F15" s="258">
        <f t="shared" si="0"/>
        <v>45400</v>
      </c>
      <c r="G15" s="257"/>
      <c r="I15" s="60">
        <v>1900</v>
      </c>
    </row>
    <row r="16" spans="1:9" ht="21" customHeight="1">
      <c r="A16" s="259"/>
      <c r="B16" s="260" t="s">
        <v>448</v>
      </c>
      <c r="C16" s="257" t="s">
        <v>457</v>
      </c>
      <c r="D16" s="258">
        <v>3000</v>
      </c>
      <c r="E16" s="259" t="s">
        <v>470</v>
      </c>
      <c r="F16" s="258">
        <f t="shared" si="0"/>
        <v>3000</v>
      </c>
      <c r="G16" s="257"/>
      <c r="I16" s="60">
        <f>SUM(I14:I15)</f>
        <v>45400</v>
      </c>
    </row>
    <row r="17" spans="1:7" ht="21" customHeight="1">
      <c r="A17" s="259"/>
      <c r="B17" s="260" t="s">
        <v>449</v>
      </c>
      <c r="C17" s="257" t="s">
        <v>456</v>
      </c>
      <c r="D17" s="258">
        <v>4800</v>
      </c>
      <c r="E17" s="259" t="s">
        <v>190</v>
      </c>
      <c r="F17" s="258">
        <f t="shared" si="0"/>
        <v>4800</v>
      </c>
      <c r="G17" s="257"/>
    </row>
    <row r="18" spans="1:7" ht="21" customHeight="1">
      <c r="A18" s="259"/>
      <c r="B18" s="260" t="s">
        <v>450</v>
      </c>
      <c r="C18" s="257" t="s">
        <v>461</v>
      </c>
      <c r="D18" s="258">
        <v>36190</v>
      </c>
      <c r="E18" s="259" t="s">
        <v>190</v>
      </c>
      <c r="F18" s="258">
        <f t="shared" si="0"/>
        <v>36190</v>
      </c>
      <c r="G18" s="257"/>
    </row>
    <row r="19" spans="1:10" ht="19.5" customHeight="1" thickBot="1">
      <c r="A19" s="259"/>
      <c r="B19" s="260"/>
      <c r="C19" s="257"/>
      <c r="D19" s="261">
        <f>SUM(D7:D18)</f>
        <v>182690</v>
      </c>
      <c r="E19" s="261"/>
      <c r="F19" s="261">
        <f>SUM(F7:F18)</f>
        <v>182690</v>
      </c>
      <c r="G19" s="257"/>
      <c r="I19" s="381" t="s">
        <v>474</v>
      </c>
      <c r="J19" t="s">
        <v>475</v>
      </c>
    </row>
    <row r="20" spans="1:10" ht="21" customHeight="1" thickTop="1">
      <c r="A20" s="259"/>
      <c r="B20" s="256" t="s">
        <v>462</v>
      </c>
      <c r="C20" s="257" t="s">
        <v>463</v>
      </c>
      <c r="D20" s="258">
        <v>19000</v>
      </c>
      <c r="E20" s="259" t="s">
        <v>190</v>
      </c>
      <c r="F20" s="258">
        <f t="shared" si="0"/>
        <v>19000</v>
      </c>
      <c r="G20" s="257"/>
      <c r="I20" s="60">
        <f>F9+F10+F11+F13+F17+F18+F27</f>
        <v>178340</v>
      </c>
      <c r="J20" s="64">
        <f>F7+F8+F12+F14+F15+F16</f>
        <v>117100</v>
      </c>
    </row>
    <row r="21" spans="1:7" ht="21" customHeight="1">
      <c r="A21" s="259"/>
      <c r="B21" s="260" t="s">
        <v>441</v>
      </c>
      <c r="C21" s="257" t="s">
        <v>464</v>
      </c>
      <c r="D21" s="258">
        <v>6600</v>
      </c>
      <c r="E21" s="259" t="s">
        <v>190</v>
      </c>
      <c r="F21" s="258">
        <f t="shared" si="0"/>
        <v>6600</v>
      </c>
      <c r="G21" s="257"/>
    </row>
    <row r="22" spans="1:9" ht="21" customHeight="1">
      <c r="A22" s="259"/>
      <c r="B22" s="260" t="s">
        <v>442</v>
      </c>
      <c r="C22" s="257" t="s">
        <v>469</v>
      </c>
      <c r="D22" s="258">
        <v>8600</v>
      </c>
      <c r="E22" s="259" t="s">
        <v>190</v>
      </c>
      <c r="F22" s="258">
        <f t="shared" si="0"/>
        <v>8600</v>
      </c>
      <c r="G22" s="257"/>
      <c r="I22" s="60">
        <f>I20+J20</f>
        <v>295440</v>
      </c>
    </row>
    <row r="23" spans="1:7" ht="21" customHeight="1">
      <c r="A23" s="259"/>
      <c r="B23" s="260" t="s">
        <v>443</v>
      </c>
      <c r="C23" s="257" t="s">
        <v>465</v>
      </c>
      <c r="D23" s="258">
        <v>44000</v>
      </c>
      <c r="E23" s="259" t="s">
        <v>190</v>
      </c>
      <c r="F23" s="258">
        <f t="shared" si="0"/>
        <v>44000</v>
      </c>
      <c r="G23" s="257"/>
    </row>
    <row r="24" spans="1:7" ht="21" customHeight="1">
      <c r="A24" s="259"/>
      <c r="B24" s="260" t="s">
        <v>444</v>
      </c>
      <c r="C24" s="257" t="s">
        <v>466</v>
      </c>
      <c r="D24" s="258">
        <v>550</v>
      </c>
      <c r="E24" s="259" t="s">
        <v>190</v>
      </c>
      <c r="F24" s="258">
        <f t="shared" si="0"/>
        <v>550</v>
      </c>
      <c r="G24" s="257"/>
    </row>
    <row r="25" spans="1:7" ht="21" customHeight="1">
      <c r="A25" s="259"/>
      <c r="B25" s="260" t="s">
        <v>445</v>
      </c>
      <c r="C25" s="257" t="s">
        <v>467</v>
      </c>
      <c r="D25" s="258">
        <v>8000</v>
      </c>
      <c r="E25" s="259" t="s">
        <v>190</v>
      </c>
      <c r="F25" s="258">
        <f t="shared" si="0"/>
        <v>8000</v>
      </c>
      <c r="G25" s="257"/>
    </row>
    <row r="26" spans="1:7" ht="21" customHeight="1">
      <c r="A26" s="259"/>
      <c r="B26" s="260" t="s">
        <v>446</v>
      </c>
      <c r="C26" s="257" t="s">
        <v>468</v>
      </c>
      <c r="D26" s="258">
        <v>26000</v>
      </c>
      <c r="E26" s="259" t="s">
        <v>190</v>
      </c>
      <c r="F26" s="258">
        <f t="shared" si="0"/>
        <v>26000</v>
      </c>
      <c r="G26" s="257"/>
    </row>
    <row r="27" spans="1:7" ht="21" customHeight="1">
      <c r="A27" s="255"/>
      <c r="B27" s="264"/>
      <c r="C27" s="265"/>
      <c r="D27" s="266">
        <f>SUM(D20:D26)</f>
        <v>112750</v>
      </c>
      <c r="E27" s="266">
        <f>SUM(E20:E26)</f>
        <v>0</v>
      </c>
      <c r="F27" s="266">
        <f>SUM(F20:F26)</f>
        <v>112750</v>
      </c>
      <c r="G27" s="265"/>
    </row>
    <row r="28" spans="1:7" ht="24" thickBot="1">
      <c r="A28" s="267"/>
      <c r="B28" s="268"/>
      <c r="C28" s="269"/>
      <c r="D28" s="261">
        <f>D5+D27+D19</f>
        <v>295440</v>
      </c>
      <c r="E28" s="261">
        <f>E5+E27+E19</f>
        <v>0</v>
      </c>
      <c r="F28" s="261">
        <f>F5+F27+F19</f>
        <v>295440</v>
      </c>
      <c r="G28" s="269"/>
    </row>
    <row r="29" spans="1:7" ht="24" thickTop="1">
      <c r="A29" s="270"/>
      <c r="B29" s="271"/>
      <c r="C29" s="272"/>
      <c r="D29" s="273"/>
      <c r="E29" s="270"/>
      <c r="F29" s="273"/>
      <c r="G29" s="272"/>
    </row>
  </sheetData>
  <mergeCells count="2">
    <mergeCell ref="A1:G1"/>
    <mergeCell ref="A2:B2"/>
  </mergeCells>
  <printOptions/>
  <pageMargins left="0" right="0" top="0" bottom="0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www.hrtcomputer.ob.tc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PAWARIT</dc:creator>
  <cp:keywords/>
  <dc:description/>
  <cp:lastModifiedBy>PAWARIT</cp:lastModifiedBy>
  <cp:lastPrinted>2011-11-03T03:33:23Z</cp:lastPrinted>
  <dcterms:created xsi:type="dcterms:W3CDTF">2011-10-13T03:18:42Z</dcterms:created>
  <dcterms:modified xsi:type="dcterms:W3CDTF">2011-11-03T07:40:46Z</dcterms:modified>
  <cp:category/>
  <cp:version/>
  <cp:contentType/>
  <cp:contentStatus/>
</cp:coreProperties>
</file>