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207" i="1"/>
  <c r="G201"/>
  <c r="G200"/>
  <c r="A197"/>
  <c r="C197" s="1"/>
  <c r="A196"/>
  <c r="C196" s="1"/>
  <c r="A195"/>
  <c r="C195" s="1"/>
  <c r="A194"/>
  <c r="C194" s="1"/>
  <c r="A193"/>
  <c r="C193" s="1"/>
  <c r="A192"/>
  <c r="C192" s="1"/>
  <c r="A191"/>
  <c r="C191" s="1"/>
  <c r="A190"/>
  <c r="C190" s="1"/>
  <c r="A189"/>
  <c r="C189" s="1"/>
  <c r="A188"/>
  <c r="C188" s="1"/>
  <c r="G146"/>
  <c r="B146"/>
  <c r="A146"/>
  <c r="D139"/>
  <c r="C127"/>
  <c r="C126"/>
  <c r="C125"/>
  <c r="C124"/>
  <c r="C123"/>
  <c r="C122"/>
  <c r="C121"/>
  <c r="C120"/>
  <c r="C146" s="1"/>
  <c r="I101"/>
  <c r="I103" s="1"/>
  <c r="I105" s="1"/>
  <c r="B97"/>
  <c r="A97"/>
  <c r="I93"/>
  <c r="D93"/>
  <c r="D202" s="1"/>
  <c r="G92"/>
  <c r="D92" s="1"/>
  <c r="G91"/>
  <c r="D91" s="1"/>
  <c r="D90"/>
  <c r="D199" s="1"/>
  <c r="D89"/>
  <c r="D198" s="1"/>
  <c r="D88"/>
  <c r="D197" s="1"/>
  <c r="C88"/>
  <c r="D87"/>
  <c r="D196" s="1"/>
  <c r="C87"/>
  <c r="D86"/>
  <c r="D195" s="1"/>
  <c r="C86"/>
  <c r="D85"/>
  <c r="D194" s="1"/>
  <c r="C85"/>
  <c r="D84"/>
  <c r="D193" s="1"/>
  <c r="C84"/>
  <c r="D83"/>
  <c r="D192" s="1"/>
  <c r="C83"/>
  <c r="I82"/>
  <c r="D82"/>
  <c r="D191" s="1"/>
  <c r="C82"/>
  <c r="I81"/>
  <c r="D81"/>
  <c r="D190" s="1"/>
  <c r="C81"/>
  <c r="D80"/>
  <c r="D189" s="1"/>
  <c r="C80"/>
  <c r="G79"/>
  <c r="G97" s="1"/>
  <c r="C79"/>
  <c r="B37"/>
  <c r="A37"/>
  <c r="D28"/>
  <c r="D138" s="1"/>
  <c r="D27"/>
  <c r="D137" s="1"/>
  <c r="D26"/>
  <c r="D136" s="1"/>
  <c r="D25"/>
  <c r="D135" s="1"/>
  <c r="D24"/>
  <c r="D134" s="1"/>
  <c r="D23"/>
  <c r="D133" s="1"/>
  <c r="D22"/>
  <c r="D132" s="1"/>
  <c r="D21"/>
  <c r="D131" s="1"/>
  <c r="D20"/>
  <c r="D130" s="1"/>
  <c r="D19"/>
  <c r="D129" s="1"/>
  <c r="D18"/>
  <c r="D128" s="1"/>
  <c r="G17"/>
  <c r="G37" s="1"/>
  <c r="D17"/>
  <c r="D127" s="1"/>
  <c r="C17"/>
  <c r="D16"/>
  <c r="D126" s="1"/>
  <c r="C16"/>
  <c r="D15"/>
  <c r="D125" s="1"/>
  <c r="C15"/>
  <c r="D14"/>
  <c r="D124" s="1"/>
  <c r="C14"/>
  <c r="D13"/>
  <c r="D123" s="1"/>
  <c r="C13"/>
  <c r="D12"/>
  <c r="D122" s="1"/>
  <c r="C12"/>
  <c r="D11"/>
  <c r="D121" s="1"/>
  <c r="C11"/>
  <c r="D10"/>
  <c r="D120" s="1"/>
  <c r="D146" s="1"/>
  <c r="C10"/>
  <c r="C37" s="1"/>
  <c r="C97" l="1"/>
  <c r="D200"/>
  <c r="G100"/>
  <c r="G101" s="1"/>
  <c r="G118" s="1"/>
  <c r="C207"/>
  <c r="D201"/>
  <c r="G207"/>
  <c r="G210" s="1"/>
  <c r="D37"/>
  <c r="A207"/>
  <c r="D79"/>
  <c r="D188" l="1"/>
  <c r="D97"/>
  <c r="D100"/>
  <c r="D101" s="1"/>
  <c r="G211"/>
  <c r="D207" l="1"/>
  <c r="D210" s="1"/>
  <c r="D211" s="1"/>
</calcChain>
</file>

<file path=xl/sharedStrings.xml><?xml version="1.0" encoding="utf-8"?>
<sst xmlns="http://schemas.openxmlformats.org/spreadsheetml/2006/main" count="198" uniqueCount="82">
  <si>
    <t>องค์การบริหารส่วนตำบลควนสตอ</t>
  </si>
  <si>
    <t>รายงาน รับ - จ่ายเงิน</t>
  </si>
  <si>
    <t>ปีงบประมาณ 2560   ประจำเดือน    ตุลาคม   2559</t>
  </si>
  <si>
    <t>จนถึงปัจจุบัน</t>
  </si>
  <si>
    <t>ประมาณการ</t>
  </si>
  <si>
    <t>เงินอุดหนุนระบุ</t>
  </si>
  <si>
    <t>รวม</t>
  </si>
  <si>
    <t>เกิดขึ้นริง</t>
  </si>
  <si>
    <t>รายการ</t>
  </si>
  <si>
    <t>รหัสบัญชี</t>
  </si>
  <si>
    <t>จำนวนเงินเดือนนี้</t>
  </si>
  <si>
    <t>(บาท)</t>
  </si>
  <si>
    <t>ระบวัตถุประสงค์/</t>
  </si>
  <si>
    <t>ที่เกิดขึ้นจริง</t>
  </si>
  <si>
    <t>เฉพาะกิจ(บาท)</t>
  </si>
  <si>
    <t>ยอดยกมา</t>
  </si>
  <si>
    <t>รายรับ(หมายเหตุ)1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</si>
  <si>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</si>
  <si>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</si>
  <si>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</si>
  <si>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</si>
  <si>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</si>
  <si>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</si>
  <si>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</si>
  <si>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</si>
  <si>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</si>
  <si>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</si>
  <si>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</si>
  <si>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</si>
  <si>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</si>
  <si>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</si>
  <si>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</si>
  <si>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</si>
  <si>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เงินมัดจำประกันสัญญา</t>
  </si>
  <si>
    <t>คาใช้จ่าย ภบท.5%</t>
  </si>
  <si>
    <t>ส่วนลด ภบท.6%</t>
  </si>
  <si>
    <t>ภาษี หัก ณที่จ่าย</t>
  </si>
  <si>
    <t>ลูกหนี้-เงินทุนโครงการเศรษฐกิจชุมชน</t>
  </si>
  <si>
    <t>ลูกหนี้-ภาษีบำรุงท้องที่</t>
  </si>
  <si>
    <t>เงินอุดหนุนจากรัฐบาลค้างรับ</t>
  </si>
  <si>
    <t>เจ้าหนี้เงินสะสม</t>
  </si>
  <si>
    <t>เงินรับฝาก-ประกันสังคม</t>
  </si>
  <si>
    <t>เงินรับฝาก-ค่าใช้จ่ายอื่น</t>
  </si>
  <si>
    <t>ลูกหนี้เงินยืม</t>
  </si>
  <si>
    <t>รวมรายรับ</t>
  </si>
  <si>
    <t>รายจ่าย</t>
  </si>
  <si>
    <t>งบกลาง</t>
  </si>
  <si>
    <t>511000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</si>
  <si>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</si>
  <si>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</si>
  <si>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</si>
  <si>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</si>
  <si>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</si>
  <si>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</si>
  <si>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</si>
  <si>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</si>
  <si>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</si>
  <si>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</si>
  <si>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</si>
  <si>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</si>
  <si>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</si>
  <si>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</si>
  <si>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</si>
  <si>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</si>
  <si>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</t>
  </si>
  <si>
    <t>561000</t>
  </si>
  <si>
    <t>เงินสะสม</t>
  </si>
  <si>
    <t>310000</t>
  </si>
  <si>
    <t>113100</t>
  </si>
  <si>
    <t>รายจ่ายค้างจ่าย (หมายเหตุ 2)</t>
  </si>
  <si>
    <t>211000</t>
  </si>
  <si>
    <t>เงินรับฝาก (หมายเหตุ 4)</t>
  </si>
  <si>
    <t>215000</t>
  </si>
  <si>
    <t>.</t>
  </si>
  <si>
    <t>ลูกหนี้เงินสะสม</t>
  </si>
  <si>
    <t>รวมรายจ่าย</t>
  </si>
  <si>
    <t>สูงกว่า</t>
  </si>
  <si>
    <t>รายรับ                                     รายจ่าย</t>
  </si>
  <si>
    <t>(ต่ำกว่า)</t>
  </si>
  <si>
    <t>ยอดยกไป</t>
  </si>
  <si>
    <t>ปีงบประมาณ 2560   ประจำเดือน    พฤศจิกายน   2559</t>
  </si>
  <si>
    <t>เงินรับฝาก-ค่ารักษาพยาบาล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</si>
</sst>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/>
      <sz val="14"/>
      <color theme="1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3" fillId="0" borderId="7" xfId="1" applyFont="1" applyBorder="1" applyAlignment="1">
      <alignment horizontal="center"/>
    </xf>
    <xf numFmtId="0" fontId="3" fillId="0" borderId="6" xfId="0" applyFont="1" applyBorder="1"/>
    <xf numFmtId="43" fontId="3" fillId="0" borderId="8" xfId="1" applyFont="1" applyBorder="1"/>
    <xf numFmtId="43" fontId="3" fillId="0" borderId="8" xfId="1" applyFont="1" applyBorder="1" applyAlignment="1">
      <alignment horizontal="center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3" fillId="0" borderId="10" xfId="1" applyFont="1" applyBorder="1"/>
    <xf numFmtId="0" fontId="6" fillId="0" borderId="10" xfId="0" applyFont="1" applyBorder="1"/>
    <xf numFmtId="49" fontId="3" fillId="0" borderId="10" xfId="0" applyNumberFormat="1" applyFont="1" applyBorder="1" applyAlignment="1">
      <alignment horizontal="center"/>
    </xf>
    <xf numFmtId="43" fontId="5" fillId="0" borderId="10" xfId="1" applyFont="1" applyBorder="1"/>
    <xf numFmtId="43" fontId="3" fillId="0" borderId="11" xfId="1" applyFont="1" applyBorder="1"/>
    <xf numFmtId="0" fontId="3" fillId="0" borderId="11" xfId="0" applyFont="1" applyBorder="1"/>
    <xf numFmtId="49" fontId="3" fillId="0" borderId="11" xfId="0" applyNumberFormat="1" applyFont="1" applyBorder="1" applyAlignment="1">
      <alignment horizontal="center"/>
    </xf>
    <xf numFmtId="43" fontId="5" fillId="0" borderId="11" xfId="1" applyFont="1" applyBorder="1"/>
    <xf numFmtId="43" fontId="3" fillId="0" borderId="12" xfId="1" applyFont="1" applyBorder="1"/>
    <xf numFmtId="0" fontId="3" fillId="0" borderId="12" xfId="0" applyFont="1" applyBorder="1"/>
    <xf numFmtId="49" fontId="3" fillId="0" borderId="12" xfId="0" applyNumberFormat="1" applyFont="1" applyBorder="1" applyAlignment="1">
      <alignment horizontal="center"/>
    </xf>
    <xf numFmtId="43" fontId="5" fillId="0" borderId="12" xfId="1" applyFont="1" applyBorder="1"/>
    <xf numFmtId="43" fontId="3" fillId="0" borderId="13" xfId="1" applyFont="1" applyBorder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5" fillId="0" borderId="13" xfId="1" applyFont="1" applyBorder="1"/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5" fillId="0" borderId="0" xfId="1" applyFont="1" applyBorder="1"/>
    <xf numFmtId="43" fontId="3" fillId="0" borderId="14" xfId="1" applyFont="1" applyBorder="1"/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3" fontId="5" fillId="0" borderId="14" xfId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4" fillId="0" borderId="0" xfId="1" applyFont="1"/>
    <xf numFmtId="43" fontId="7" fillId="0" borderId="0" xfId="1" applyFont="1" applyAlignment="1">
      <alignment readingOrder="2"/>
    </xf>
    <xf numFmtId="0" fontId="7" fillId="0" borderId="0" xfId="0" applyFont="1" applyAlignment="1">
      <alignment readingOrder="2"/>
    </xf>
    <xf numFmtId="49" fontId="7" fillId="0" borderId="0" xfId="0" applyNumberFormat="1" applyFont="1" applyAlignment="1">
      <alignment horizontal="center" readingOrder="2"/>
    </xf>
    <xf numFmtId="43" fontId="8" fillId="0" borderId="0" xfId="1" applyFont="1" applyAlignment="1">
      <alignment readingOrder="2"/>
    </xf>
    <xf numFmtId="0" fontId="8" fillId="0" borderId="0" xfId="0" applyFont="1" applyAlignment="1">
      <alignment readingOrder="2"/>
    </xf>
    <xf numFmtId="43" fontId="7" fillId="0" borderId="0" xfId="1" applyFont="1"/>
    <xf numFmtId="0" fontId="7" fillId="0" borderId="0" xfId="2" applyFont="1"/>
    <xf numFmtId="49" fontId="7" fillId="0" borderId="0" xfId="2" applyNumberFormat="1" applyFont="1" applyAlignment="1">
      <alignment horizontal="center"/>
    </xf>
    <xf numFmtId="43" fontId="7" fillId="0" borderId="0" xfId="3" applyFont="1"/>
  </cellXfs>
  <cellStyles count="4">
    <cellStyle name="เครื่องหมายจุลภาค" xfId="1" builtinId="3"/>
    <cellStyle name="เครื่องหมายจุลภาค 2 2" xfId="3"/>
    <cellStyle name="ปกติ" xfId="0" builtinId="0"/>
    <cellStyle name="ปกติ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104</xdr:row>
      <xdr:rowOff>238125</xdr:rowOff>
    </xdr:from>
    <xdr:ext cx="184731" cy="262572"/>
    <xdr:sp macro="" textlink="">
      <xdr:nvSpPr>
        <xdr:cNvPr id="2" name="TextBox 1"/>
        <xdr:cNvSpPr txBox="1"/>
      </xdr:nvSpPr>
      <xdr:spPr>
        <a:xfrm>
          <a:off x="133350" y="30784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103</xdr:row>
      <xdr:rowOff>171450</xdr:rowOff>
    </xdr:from>
    <xdr:ext cx="1638301" cy="744435"/>
    <xdr:sp macro="" textlink="">
      <xdr:nvSpPr>
        <xdr:cNvPr id="3" name="TextBox 2"/>
        <xdr:cNvSpPr txBox="1"/>
      </xdr:nvSpPr>
      <xdr:spPr>
        <a:xfrm>
          <a:off x="28574" y="3042285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962025" cy="262572"/>
    <xdr:sp macro="" textlink="">
      <xdr:nvSpPr>
        <xdr:cNvPr id="4" name="TextBox 3"/>
        <xdr:cNvSpPr txBox="1"/>
      </xdr:nvSpPr>
      <xdr:spPr>
        <a:xfrm>
          <a:off x="6200775" y="305466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103</xdr:row>
      <xdr:rowOff>190500</xdr:rowOff>
    </xdr:from>
    <xdr:ext cx="1323975" cy="903837"/>
    <xdr:sp macro="" textlink="">
      <xdr:nvSpPr>
        <xdr:cNvPr id="5" name="TextBox 4"/>
        <xdr:cNvSpPr txBox="1"/>
      </xdr:nvSpPr>
      <xdr:spPr>
        <a:xfrm>
          <a:off x="1914525" y="304419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103</xdr:row>
      <xdr:rowOff>190500</xdr:rowOff>
    </xdr:from>
    <xdr:ext cx="1666874" cy="961802"/>
    <xdr:sp macro="" textlink="">
      <xdr:nvSpPr>
        <xdr:cNvPr id="6" name="TextBox 5"/>
        <xdr:cNvSpPr txBox="1"/>
      </xdr:nvSpPr>
      <xdr:spPr>
        <a:xfrm>
          <a:off x="3467101" y="304419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103</xdr:row>
      <xdr:rowOff>133350</xdr:rowOff>
    </xdr:from>
    <xdr:ext cx="1752601" cy="971327"/>
    <xdr:sp macro="" textlink="">
      <xdr:nvSpPr>
        <xdr:cNvPr id="7" name="TextBox 6"/>
        <xdr:cNvSpPr txBox="1"/>
      </xdr:nvSpPr>
      <xdr:spPr>
        <a:xfrm>
          <a:off x="5267325" y="3038475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9" name="TextBox 8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1" name="TextBox 10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2" name="TextBox 1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4" name="TextBox 1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5" name="TextBox 1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16" name="TextBox 1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7" name="TextBox 1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9" name="TextBox 1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0" name="TextBox 1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1" name="TextBox 2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2" name="TextBox 2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4" name="TextBox 2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5" name="TextBox 2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6" name="TextBox 2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7" name="TextBox 2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8" name="TextBox 2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9" name="TextBox 2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0" name="TextBox 2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1" name="TextBox 3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2" name="TextBox 3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4" name="TextBox 3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5" name="TextBox 34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6" name="TextBox 3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37" name="TextBox 36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8" name="TextBox 37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9" name="TextBox 38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0" name="TextBox 3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1" name="TextBox 40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2" name="TextBox 4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43" name="TextBox 42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4" name="TextBox 4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5" name="TextBox 44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6" name="TextBox 4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7" name="TextBox 4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214</xdr:row>
      <xdr:rowOff>238125</xdr:rowOff>
    </xdr:from>
    <xdr:ext cx="184731" cy="262572"/>
    <xdr:sp macro="" textlink="">
      <xdr:nvSpPr>
        <xdr:cNvPr id="48" name="TextBox 47"/>
        <xdr:cNvSpPr txBox="1"/>
      </xdr:nvSpPr>
      <xdr:spPr>
        <a:xfrm>
          <a:off x="133350" y="63303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213</xdr:row>
      <xdr:rowOff>171450</xdr:rowOff>
    </xdr:from>
    <xdr:ext cx="1638301" cy="744435"/>
    <xdr:sp macro="" textlink="">
      <xdr:nvSpPr>
        <xdr:cNvPr id="49" name="TextBox 48"/>
        <xdr:cNvSpPr txBox="1"/>
      </xdr:nvSpPr>
      <xdr:spPr>
        <a:xfrm>
          <a:off x="28574" y="629412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62025" cy="262572"/>
    <xdr:sp macro="" textlink="">
      <xdr:nvSpPr>
        <xdr:cNvPr id="50" name="TextBox 49"/>
        <xdr:cNvSpPr txBox="1"/>
      </xdr:nvSpPr>
      <xdr:spPr>
        <a:xfrm>
          <a:off x="6200775" y="63065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213</xdr:row>
      <xdr:rowOff>190500</xdr:rowOff>
    </xdr:from>
    <xdr:ext cx="1323975" cy="903837"/>
    <xdr:sp macro="" textlink="">
      <xdr:nvSpPr>
        <xdr:cNvPr id="51" name="TextBox 50"/>
        <xdr:cNvSpPr txBox="1"/>
      </xdr:nvSpPr>
      <xdr:spPr>
        <a:xfrm>
          <a:off x="1914525" y="629602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213</xdr:row>
      <xdr:rowOff>190500</xdr:rowOff>
    </xdr:from>
    <xdr:ext cx="1666874" cy="961802"/>
    <xdr:sp macro="" textlink="">
      <xdr:nvSpPr>
        <xdr:cNvPr id="52" name="TextBox 51"/>
        <xdr:cNvSpPr txBox="1"/>
      </xdr:nvSpPr>
      <xdr:spPr>
        <a:xfrm>
          <a:off x="3467101" y="629602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213</xdr:row>
      <xdr:rowOff>133350</xdr:rowOff>
    </xdr:from>
    <xdr:ext cx="1752601" cy="971327"/>
    <xdr:sp macro="" textlink="">
      <xdr:nvSpPr>
        <xdr:cNvPr id="53" name="TextBox 52"/>
        <xdr:cNvSpPr txBox="1"/>
      </xdr:nvSpPr>
      <xdr:spPr>
        <a:xfrm>
          <a:off x="5267325" y="629031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55" name="TextBox 54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56" name="TextBox 55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57" name="TextBox 56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58" name="TextBox 5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59" name="TextBox 5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60" name="TextBox 5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61" name="TextBox 6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62" name="TextBox 6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63" name="TextBox 6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64" name="TextBox 6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65" name="TextBox 6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66" name="TextBox 6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67" name="TextBox 6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68" name="TextBox 6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69" name="TextBox 6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70" name="TextBox 6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71" name="TextBox 7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72" name="TextBox 7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73" name="TextBox 7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74" name="TextBox 7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75" name="TextBox 7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76" name="TextBox 7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77" name="TextBox 7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78" name="TextBox 7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79" name="TextBox 7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80" name="TextBox 7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81" name="TextBox 80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82" name="TextBox 8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83" name="TextBox 82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84" name="TextBox 83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85" name="TextBox 84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86" name="TextBox 8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87" name="TextBox 86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88" name="TextBox 8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89" name="TextBox 88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90" name="TextBox 8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91" name="TextBox 90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92" name="TextBox 9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93" name="TextBox 9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94" name="TextBox 93"/>
        <xdr:cNvSpPr txBox="1"/>
      </xdr:nvSpPr>
      <xdr:spPr>
        <a:xfrm>
          <a:off x="133350" y="949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95" name="TextBox 94"/>
        <xdr:cNvSpPr txBox="1"/>
      </xdr:nvSpPr>
      <xdr:spPr>
        <a:xfrm>
          <a:off x="28574" y="642461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96" name="TextBox 95"/>
        <xdr:cNvSpPr txBox="1"/>
      </xdr:nvSpPr>
      <xdr:spPr>
        <a:xfrm>
          <a:off x="6200775" y="946975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218</xdr:row>
      <xdr:rowOff>0</xdr:rowOff>
    </xdr:from>
    <xdr:ext cx="1323975" cy="251736"/>
    <xdr:sp macro="" textlink="">
      <xdr:nvSpPr>
        <xdr:cNvPr id="97" name="TextBox 96"/>
        <xdr:cNvSpPr txBox="1"/>
      </xdr:nvSpPr>
      <xdr:spPr>
        <a:xfrm>
          <a:off x="1914525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218</xdr:row>
      <xdr:rowOff>0</xdr:rowOff>
    </xdr:from>
    <xdr:ext cx="1666874" cy="251736"/>
    <xdr:sp macro="" textlink="">
      <xdr:nvSpPr>
        <xdr:cNvPr id="98" name="TextBox 97"/>
        <xdr:cNvSpPr txBox="1"/>
      </xdr:nvSpPr>
      <xdr:spPr>
        <a:xfrm>
          <a:off x="346710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218</xdr:row>
      <xdr:rowOff>0</xdr:rowOff>
    </xdr:from>
    <xdr:ext cx="1752601" cy="251736"/>
    <xdr:sp macro="" textlink="">
      <xdr:nvSpPr>
        <xdr:cNvPr id="99" name="TextBox 98"/>
        <xdr:cNvSpPr txBox="1"/>
      </xdr:nvSpPr>
      <xdr:spPr>
        <a:xfrm>
          <a:off x="5267325" y="642461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00" name="TextBox 9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01" name="TextBox 100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02" name="TextBox 101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03" name="TextBox 102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04" name="TextBox 10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05" name="TextBox 10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06" name="TextBox 10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07" name="TextBox 10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08" name="TextBox 10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09" name="TextBox 10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10" name="TextBox 10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11" name="TextBox 11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12" name="TextBox 11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13" name="TextBox 11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14" name="TextBox 11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15" name="TextBox 11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16" name="TextBox 11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17" name="TextBox 11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18" name="TextBox 11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19" name="TextBox 11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20" name="TextBox 11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21" name="TextBox 12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22" name="TextBox 12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23" name="TextBox 12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24" name="TextBox 12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25" name="TextBox 12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26" name="TextBox 12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27" name="TextBox 126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28" name="TextBox 12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129" name="TextBox 128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30" name="TextBox 129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31" name="TextBox 130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32" name="TextBox 13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133" name="TextBox 132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34" name="TextBox 13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35" name="TextBox 134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36" name="TextBox 13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137" name="TextBox 136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38" name="TextBox 13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39" name="TextBox 13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40" name="TextBox 139"/>
        <xdr:cNvSpPr txBox="1"/>
      </xdr:nvSpPr>
      <xdr:spPr>
        <a:xfrm>
          <a:off x="133350" y="126863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41" name="TextBox 140"/>
        <xdr:cNvSpPr txBox="1"/>
      </xdr:nvSpPr>
      <xdr:spPr>
        <a:xfrm>
          <a:off x="28574" y="642461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42" name="TextBox 141"/>
        <xdr:cNvSpPr txBox="1"/>
      </xdr:nvSpPr>
      <xdr:spPr>
        <a:xfrm>
          <a:off x="6200775" y="1266253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218</xdr:row>
      <xdr:rowOff>0</xdr:rowOff>
    </xdr:from>
    <xdr:ext cx="1323975" cy="251736"/>
    <xdr:sp macro="" textlink="">
      <xdr:nvSpPr>
        <xdr:cNvPr id="143" name="TextBox 142"/>
        <xdr:cNvSpPr txBox="1"/>
      </xdr:nvSpPr>
      <xdr:spPr>
        <a:xfrm>
          <a:off x="1914525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218</xdr:row>
      <xdr:rowOff>0</xdr:rowOff>
    </xdr:from>
    <xdr:ext cx="1666874" cy="251736"/>
    <xdr:sp macro="" textlink="">
      <xdr:nvSpPr>
        <xdr:cNvPr id="144" name="TextBox 143"/>
        <xdr:cNvSpPr txBox="1"/>
      </xdr:nvSpPr>
      <xdr:spPr>
        <a:xfrm>
          <a:off x="346710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218</xdr:row>
      <xdr:rowOff>0</xdr:rowOff>
    </xdr:from>
    <xdr:ext cx="1752601" cy="251736"/>
    <xdr:sp macro="" textlink="">
      <xdr:nvSpPr>
        <xdr:cNvPr id="145" name="TextBox 144"/>
        <xdr:cNvSpPr txBox="1"/>
      </xdr:nvSpPr>
      <xdr:spPr>
        <a:xfrm>
          <a:off x="5267325" y="642461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46" name="TextBox 14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47" name="TextBox 146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48" name="TextBox 147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49" name="TextBox 148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50" name="TextBox 14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51" name="TextBox 15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52" name="TextBox 15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53" name="TextBox 15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54" name="TextBox 15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55" name="TextBox 15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56" name="TextBox 15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57" name="TextBox 15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58" name="TextBox 15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59" name="TextBox 15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60" name="TextBox 15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61" name="TextBox 16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62" name="TextBox 16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63" name="TextBox 16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64" name="TextBox 16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65" name="TextBox 16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66" name="TextBox 16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67" name="TextBox 16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68" name="TextBox 16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69" name="TextBox 16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70" name="TextBox 16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71" name="TextBox 17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72" name="TextBox 17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73" name="TextBox 172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74" name="TextBox 17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175" name="TextBox 174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76" name="TextBox 175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77" name="TextBox 176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78" name="TextBox 17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179" name="TextBox 178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80" name="TextBox 17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181" name="TextBox 180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82" name="TextBox 18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183" name="TextBox 182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84" name="TextBox 18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85" name="TextBox 18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86" name="TextBox 185"/>
        <xdr:cNvSpPr txBox="1"/>
      </xdr:nvSpPr>
      <xdr:spPr>
        <a:xfrm>
          <a:off x="133350" y="158791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87" name="TextBox 186"/>
        <xdr:cNvSpPr txBox="1"/>
      </xdr:nvSpPr>
      <xdr:spPr>
        <a:xfrm>
          <a:off x="28574" y="642461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88" name="TextBox 187"/>
        <xdr:cNvSpPr txBox="1"/>
      </xdr:nvSpPr>
      <xdr:spPr>
        <a:xfrm>
          <a:off x="6200775" y="1585531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218</xdr:row>
      <xdr:rowOff>0</xdr:rowOff>
    </xdr:from>
    <xdr:ext cx="1323975" cy="251736"/>
    <xdr:sp macro="" textlink="">
      <xdr:nvSpPr>
        <xdr:cNvPr id="189" name="TextBox 188"/>
        <xdr:cNvSpPr txBox="1"/>
      </xdr:nvSpPr>
      <xdr:spPr>
        <a:xfrm>
          <a:off x="1914525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218</xdr:row>
      <xdr:rowOff>0</xdr:rowOff>
    </xdr:from>
    <xdr:ext cx="1666874" cy="251736"/>
    <xdr:sp macro="" textlink="">
      <xdr:nvSpPr>
        <xdr:cNvPr id="190" name="TextBox 189"/>
        <xdr:cNvSpPr txBox="1"/>
      </xdr:nvSpPr>
      <xdr:spPr>
        <a:xfrm>
          <a:off x="346710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218</xdr:row>
      <xdr:rowOff>0</xdr:rowOff>
    </xdr:from>
    <xdr:ext cx="1752601" cy="251736"/>
    <xdr:sp macro="" textlink="">
      <xdr:nvSpPr>
        <xdr:cNvPr id="191" name="TextBox 190"/>
        <xdr:cNvSpPr txBox="1"/>
      </xdr:nvSpPr>
      <xdr:spPr>
        <a:xfrm>
          <a:off x="5267325" y="642461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92" name="TextBox 19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93" name="TextBox 192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94" name="TextBox 193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95" name="TextBox 194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96" name="TextBox 19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197" name="TextBox 19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198" name="TextBox 19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199" name="TextBox 19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00" name="TextBox 19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01" name="TextBox 20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02" name="TextBox 20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03" name="TextBox 20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04" name="TextBox 20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05" name="TextBox 20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06" name="TextBox 20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07" name="TextBox 20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08" name="TextBox 20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09" name="TextBox 20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10" name="TextBox 20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11" name="TextBox 21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12" name="TextBox 21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13" name="TextBox 21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14" name="TextBox 21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15" name="TextBox 21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16" name="TextBox 21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17" name="TextBox 21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18" name="TextBox 21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19" name="TextBox 218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20" name="TextBox 21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221" name="TextBox 220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22" name="TextBox 221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23" name="TextBox 222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24" name="TextBox 22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225" name="TextBox 224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26" name="TextBox 22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27" name="TextBox 226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28" name="TextBox 22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229" name="TextBox 228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30" name="TextBox 22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31" name="TextBox 23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32" name="TextBox 231"/>
        <xdr:cNvSpPr txBox="1"/>
      </xdr:nvSpPr>
      <xdr:spPr>
        <a:xfrm>
          <a:off x="133350" y="1907095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33" name="TextBox 232"/>
        <xdr:cNvSpPr txBox="1"/>
      </xdr:nvSpPr>
      <xdr:spPr>
        <a:xfrm>
          <a:off x="28574" y="642461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34" name="TextBox 233"/>
        <xdr:cNvSpPr txBox="1"/>
      </xdr:nvSpPr>
      <xdr:spPr>
        <a:xfrm>
          <a:off x="6200775" y="190471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218</xdr:row>
      <xdr:rowOff>0</xdr:rowOff>
    </xdr:from>
    <xdr:ext cx="1323975" cy="251736"/>
    <xdr:sp macro="" textlink="">
      <xdr:nvSpPr>
        <xdr:cNvPr id="235" name="TextBox 234"/>
        <xdr:cNvSpPr txBox="1"/>
      </xdr:nvSpPr>
      <xdr:spPr>
        <a:xfrm>
          <a:off x="1914525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218</xdr:row>
      <xdr:rowOff>0</xdr:rowOff>
    </xdr:from>
    <xdr:ext cx="1666874" cy="251736"/>
    <xdr:sp macro="" textlink="">
      <xdr:nvSpPr>
        <xdr:cNvPr id="236" name="TextBox 235"/>
        <xdr:cNvSpPr txBox="1"/>
      </xdr:nvSpPr>
      <xdr:spPr>
        <a:xfrm>
          <a:off x="346710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218</xdr:row>
      <xdr:rowOff>0</xdr:rowOff>
    </xdr:from>
    <xdr:ext cx="1752601" cy="251736"/>
    <xdr:sp macro="" textlink="">
      <xdr:nvSpPr>
        <xdr:cNvPr id="237" name="TextBox 236"/>
        <xdr:cNvSpPr txBox="1"/>
      </xdr:nvSpPr>
      <xdr:spPr>
        <a:xfrm>
          <a:off x="5267325" y="642461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38" name="TextBox 23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39" name="TextBox 238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40" name="TextBox 239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41" name="TextBox 240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42" name="TextBox 24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43" name="TextBox 24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44" name="TextBox 24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45" name="TextBox 24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46" name="TextBox 24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47" name="TextBox 24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48" name="TextBox 24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49" name="TextBox 24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50" name="TextBox 24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51" name="TextBox 25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52" name="TextBox 25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53" name="TextBox 25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54" name="TextBox 25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55" name="TextBox 25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56" name="TextBox 25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57" name="TextBox 25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58" name="TextBox 25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59" name="TextBox 25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60" name="TextBox 25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61" name="TextBox 26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62" name="TextBox 26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63" name="TextBox 26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64" name="TextBox 26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65" name="TextBox 264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66" name="TextBox 26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267" name="TextBox 266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68" name="TextBox 267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69" name="TextBox 268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70" name="TextBox 26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271" name="TextBox 270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72" name="TextBox 27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73" name="TextBox 272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74" name="TextBox 27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275" name="TextBox 274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76" name="TextBox 27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77" name="TextBox 27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78" name="TextBox 277"/>
        <xdr:cNvSpPr txBox="1"/>
      </xdr:nvSpPr>
      <xdr:spPr>
        <a:xfrm>
          <a:off x="133350" y="222637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79" name="TextBox 278"/>
        <xdr:cNvSpPr txBox="1"/>
      </xdr:nvSpPr>
      <xdr:spPr>
        <a:xfrm>
          <a:off x="28574" y="642461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80" name="TextBox 279"/>
        <xdr:cNvSpPr txBox="1"/>
      </xdr:nvSpPr>
      <xdr:spPr>
        <a:xfrm>
          <a:off x="6200775" y="222399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218</xdr:row>
      <xdr:rowOff>0</xdr:rowOff>
    </xdr:from>
    <xdr:ext cx="1323975" cy="251736"/>
    <xdr:sp macro="" textlink="">
      <xdr:nvSpPr>
        <xdr:cNvPr id="281" name="TextBox 280"/>
        <xdr:cNvSpPr txBox="1"/>
      </xdr:nvSpPr>
      <xdr:spPr>
        <a:xfrm>
          <a:off x="1914525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218</xdr:row>
      <xdr:rowOff>0</xdr:rowOff>
    </xdr:from>
    <xdr:ext cx="1666874" cy="251736"/>
    <xdr:sp macro="" textlink="">
      <xdr:nvSpPr>
        <xdr:cNvPr id="282" name="TextBox 281"/>
        <xdr:cNvSpPr txBox="1"/>
      </xdr:nvSpPr>
      <xdr:spPr>
        <a:xfrm>
          <a:off x="346710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218</xdr:row>
      <xdr:rowOff>0</xdr:rowOff>
    </xdr:from>
    <xdr:ext cx="1752601" cy="251736"/>
    <xdr:sp macro="" textlink="">
      <xdr:nvSpPr>
        <xdr:cNvPr id="283" name="TextBox 282"/>
        <xdr:cNvSpPr txBox="1"/>
      </xdr:nvSpPr>
      <xdr:spPr>
        <a:xfrm>
          <a:off x="5267325" y="642461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84" name="TextBox 28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85" name="TextBox 284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86" name="TextBox 285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87" name="TextBox 286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88" name="TextBox 28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89" name="TextBox 28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90" name="TextBox 28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91" name="TextBox 29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92" name="TextBox 29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93" name="TextBox 29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94" name="TextBox 29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295" name="TextBox 29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96" name="TextBox 29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297" name="TextBox 29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298" name="TextBox 29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299" name="TextBox 29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00" name="TextBox 29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01" name="TextBox 30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02" name="TextBox 30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03" name="TextBox 30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04" name="TextBox 30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05" name="TextBox 30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06" name="TextBox 30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07" name="TextBox 30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08" name="TextBox 30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09" name="TextBox 30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10" name="TextBox 30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11" name="TextBox 310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12" name="TextBox 31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313" name="TextBox 312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14" name="TextBox 313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15" name="TextBox 314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16" name="TextBox 31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317" name="TextBox 316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18" name="TextBox 31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19" name="TextBox 318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20" name="TextBox 31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321" name="TextBox 320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22" name="TextBox 32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23" name="TextBox 32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24" name="TextBox 323"/>
        <xdr:cNvSpPr txBox="1"/>
      </xdr:nvSpPr>
      <xdr:spPr>
        <a:xfrm>
          <a:off x="133350" y="254565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25" name="TextBox 324"/>
        <xdr:cNvSpPr txBox="1"/>
      </xdr:nvSpPr>
      <xdr:spPr>
        <a:xfrm>
          <a:off x="28574" y="642461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26" name="TextBox 325"/>
        <xdr:cNvSpPr txBox="1"/>
      </xdr:nvSpPr>
      <xdr:spPr>
        <a:xfrm>
          <a:off x="6200775" y="254327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218</xdr:row>
      <xdr:rowOff>0</xdr:rowOff>
    </xdr:from>
    <xdr:ext cx="1323975" cy="251736"/>
    <xdr:sp macro="" textlink="">
      <xdr:nvSpPr>
        <xdr:cNvPr id="327" name="TextBox 326"/>
        <xdr:cNvSpPr txBox="1"/>
      </xdr:nvSpPr>
      <xdr:spPr>
        <a:xfrm>
          <a:off x="1914525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218</xdr:row>
      <xdr:rowOff>0</xdr:rowOff>
    </xdr:from>
    <xdr:ext cx="1666874" cy="251736"/>
    <xdr:sp macro="" textlink="">
      <xdr:nvSpPr>
        <xdr:cNvPr id="328" name="TextBox 327"/>
        <xdr:cNvSpPr txBox="1"/>
      </xdr:nvSpPr>
      <xdr:spPr>
        <a:xfrm>
          <a:off x="346710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218</xdr:row>
      <xdr:rowOff>0</xdr:rowOff>
    </xdr:from>
    <xdr:ext cx="1752601" cy="251736"/>
    <xdr:sp macro="" textlink="">
      <xdr:nvSpPr>
        <xdr:cNvPr id="329" name="TextBox 328"/>
        <xdr:cNvSpPr txBox="1"/>
      </xdr:nvSpPr>
      <xdr:spPr>
        <a:xfrm>
          <a:off x="5267325" y="642461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30" name="TextBox 32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31" name="TextBox 330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32" name="TextBox 331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33" name="TextBox 332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34" name="TextBox 33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35" name="TextBox 33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36" name="TextBox 33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37" name="TextBox 33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38" name="TextBox 33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39" name="TextBox 33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40" name="TextBox 33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41" name="TextBox 34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42" name="TextBox 34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43" name="TextBox 34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44" name="TextBox 34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45" name="TextBox 34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46" name="TextBox 34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47" name="TextBox 34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48" name="TextBox 34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49" name="TextBox 34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50" name="TextBox 34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51" name="TextBox 35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52" name="TextBox 35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53" name="TextBox 35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54" name="TextBox 35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55" name="TextBox 35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56" name="TextBox 35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57" name="TextBox 356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58" name="TextBox 35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359" name="TextBox 358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60" name="TextBox 359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61" name="TextBox 360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62" name="TextBox 36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363" name="TextBox 362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64" name="TextBox 36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65" name="TextBox 364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66" name="TextBox 36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367" name="TextBox 366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68" name="TextBox 36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69" name="TextBox 36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70" name="TextBox 369"/>
        <xdr:cNvSpPr txBox="1"/>
      </xdr:nvSpPr>
      <xdr:spPr>
        <a:xfrm>
          <a:off x="133350" y="286492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71" name="TextBox 370"/>
        <xdr:cNvSpPr txBox="1"/>
      </xdr:nvSpPr>
      <xdr:spPr>
        <a:xfrm>
          <a:off x="28574" y="642461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72" name="TextBox 371"/>
        <xdr:cNvSpPr txBox="1"/>
      </xdr:nvSpPr>
      <xdr:spPr>
        <a:xfrm>
          <a:off x="6200775" y="286254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218</xdr:row>
      <xdr:rowOff>0</xdr:rowOff>
    </xdr:from>
    <xdr:ext cx="1323975" cy="251736"/>
    <xdr:sp macro="" textlink="">
      <xdr:nvSpPr>
        <xdr:cNvPr id="373" name="TextBox 372"/>
        <xdr:cNvSpPr txBox="1"/>
      </xdr:nvSpPr>
      <xdr:spPr>
        <a:xfrm>
          <a:off x="1914525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218</xdr:row>
      <xdr:rowOff>0</xdr:rowOff>
    </xdr:from>
    <xdr:ext cx="1666874" cy="251736"/>
    <xdr:sp macro="" textlink="">
      <xdr:nvSpPr>
        <xdr:cNvPr id="374" name="TextBox 373"/>
        <xdr:cNvSpPr txBox="1"/>
      </xdr:nvSpPr>
      <xdr:spPr>
        <a:xfrm>
          <a:off x="346710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218</xdr:row>
      <xdr:rowOff>0</xdr:rowOff>
    </xdr:from>
    <xdr:ext cx="1752601" cy="251736"/>
    <xdr:sp macro="" textlink="">
      <xdr:nvSpPr>
        <xdr:cNvPr id="375" name="TextBox 374"/>
        <xdr:cNvSpPr txBox="1"/>
      </xdr:nvSpPr>
      <xdr:spPr>
        <a:xfrm>
          <a:off x="5267325" y="642461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76" name="TextBox 37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77" name="TextBox 376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78" name="TextBox 377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79" name="TextBox 378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80" name="TextBox 37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81" name="TextBox 38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82" name="TextBox 38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83" name="TextBox 38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84" name="TextBox 38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85" name="TextBox 38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86" name="TextBox 38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87" name="TextBox 38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88" name="TextBox 38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89" name="TextBox 38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90" name="TextBox 38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91" name="TextBox 39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92" name="TextBox 39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93" name="TextBox 39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94" name="TextBox 39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95" name="TextBox 39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396" name="TextBox 39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397" name="TextBox 39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398" name="TextBox 39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399" name="TextBox 39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00" name="TextBox 39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01" name="TextBox 40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02" name="TextBox 40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03" name="TextBox 402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04" name="TextBox 40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405" name="TextBox 404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06" name="TextBox 405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07" name="TextBox 406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08" name="TextBox 40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409" name="TextBox 408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10" name="TextBox 40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11" name="TextBox 410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12" name="TextBox 41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413" name="TextBox 412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14" name="TextBox 41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15" name="TextBox 41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16" name="TextBox 415"/>
        <xdr:cNvSpPr txBox="1"/>
      </xdr:nvSpPr>
      <xdr:spPr>
        <a:xfrm>
          <a:off x="133350" y="31901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17" name="TextBox 416"/>
        <xdr:cNvSpPr txBox="1"/>
      </xdr:nvSpPr>
      <xdr:spPr>
        <a:xfrm>
          <a:off x="28574" y="642461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18" name="TextBox 417"/>
        <xdr:cNvSpPr txBox="1"/>
      </xdr:nvSpPr>
      <xdr:spPr>
        <a:xfrm>
          <a:off x="6200775" y="3187731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218</xdr:row>
      <xdr:rowOff>0</xdr:rowOff>
    </xdr:from>
    <xdr:ext cx="1323975" cy="251736"/>
    <xdr:sp macro="" textlink="">
      <xdr:nvSpPr>
        <xdr:cNvPr id="419" name="TextBox 418"/>
        <xdr:cNvSpPr txBox="1"/>
      </xdr:nvSpPr>
      <xdr:spPr>
        <a:xfrm>
          <a:off x="1914525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218</xdr:row>
      <xdr:rowOff>0</xdr:rowOff>
    </xdr:from>
    <xdr:ext cx="1666874" cy="251736"/>
    <xdr:sp macro="" textlink="">
      <xdr:nvSpPr>
        <xdr:cNvPr id="420" name="TextBox 419"/>
        <xdr:cNvSpPr txBox="1"/>
      </xdr:nvSpPr>
      <xdr:spPr>
        <a:xfrm>
          <a:off x="346710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218</xdr:row>
      <xdr:rowOff>0</xdr:rowOff>
    </xdr:from>
    <xdr:ext cx="1752601" cy="251736"/>
    <xdr:sp macro="" textlink="">
      <xdr:nvSpPr>
        <xdr:cNvPr id="421" name="TextBox 420"/>
        <xdr:cNvSpPr txBox="1"/>
      </xdr:nvSpPr>
      <xdr:spPr>
        <a:xfrm>
          <a:off x="5267325" y="642461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22" name="TextBox 42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23" name="TextBox 422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24" name="TextBox 423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25" name="TextBox 424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26" name="TextBox 42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27" name="TextBox 42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28" name="TextBox 42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29" name="TextBox 42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30" name="TextBox 42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31" name="TextBox 43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32" name="TextBox 43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33" name="TextBox 43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34" name="TextBox 43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35" name="TextBox 43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36" name="TextBox 43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37" name="TextBox 43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38" name="TextBox 43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39" name="TextBox 43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40" name="TextBox 43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41" name="TextBox 44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42" name="TextBox 44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43" name="TextBox 44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44" name="TextBox 44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45" name="TextBox 44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46" name="TextBox 44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47" name="TextBox 44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48" name="TextBox 44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49" name="TextBox 448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50" name="TextBox 44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451" name="TextBox 450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52" name="TextBox 451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53" name="TextBox 452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54" name="TextBox 45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455" name="TextBox 454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56" name="TextBox 45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57" name="TextBox 456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58" name="TextBox 45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459" name="TextBox 458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60" name="TextBox 45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61" name="TextBox 46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62" name="TextBox 461"/>
        <xdr:cNvSpPr txBox="1"/>
      </xdr:nvSpPr>
      <xdr:spPr>
        <a:xfrm>
          <a:off x="133350" y="350939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3009" cy="251736"/>
    <xdr:sp macro="" textlink="">
      <xdr:nvSpPr>
        <xdr:cNvPr id="463" name="TextBox 462"/>
        <xdr:cNvSpPr txBox="1"/>
      </xdr:nvSpPr>
      <xdr:spPr>
        <a:xfrm>
          <a:off x="28574" y="64246125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64" name="TextBox 463"/>
        <xdr:cNvSpPr txBox="1"/>
      </xdr:nvSpPr>
      <xdr:spPr>
        <a:xfrm>
          <a:off x="6200775" y="3507009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218</xdr:row>
      <xdr:rowOff>0</xdr:rowOff>
    </xdr:from>
    <xdr:ext cx="1323975" cy="251736"/>
    <xdr:sp macro="" textlink="">
      <xdr:nvSpPr>
        <xdr:cNvPr id="465" name="TextBox 464"/>
        <xdr:cNvSpPr txBox="1"/>
      </xdr:nvSpPr>
      <xdr:spPr>
        <a:xfrm>
          <a:off x="1621367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218</xdr:row>
      <xdr:rowOff>0</xdr:rowOff>
    </xdr:from>
    <xdr:ext cx="1666874" cy="251736"/>
    <xdr:sp macro="" textlink="">
      <xdr:nvSpPr>
        <xdr:cNvPr id="466" name="TextBox 465"/>
        <xdr:cNvSpPr txBox="1"/>
      </xdr:nvSpPr>
      <xdr:spPr>
        <a:xfrm>
          <a:off x="286385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218</xdr:row>
      <xdr:rowOff>0</xdr:rowOff>
    </xdr:from>
    <xdr:ext cx="2540001" cy="251736"/>
    <xdr:sp macro="" textlink="">
      <xdr:nvSpPr>
        <xdr:cNvPr id="467" name="TextBox 466"/>
        <xdr:cNvSpPr txBox="1"/>
      </xdr:nvSpPr>
      <xdr:spPr>
        <a:xfrm>
          <a:off x="4458759" y="64246125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68" name="TextBox 46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69" name="TextBox 468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70" name="TextBox 469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71" name="TextBox 470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72" name="TextBox 47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73" name="TextBox 47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74" name="TextBox 47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75" name="TextBox 47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76" name="TextBox 47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77" name="TextBox 47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78" name="TextBox 47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79" name="TextBox 47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80" name="TextBox 47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81" name="TextBox 48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82" name="TextBox 48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83" name="TextBox 48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84" name="TextBox 48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85" name="TextBox 48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86" name="TextBox 48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87" name="TextBox 48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88" name="TextBox 48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8301" cy="251736"/>
    <xdr:sp macro="" textlink="">
      <xdr:nvSpPr>
        <xdr:cNvPr id="489" name="TextBox 48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90" name="TextBox 48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91" name="TextBox 49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92" name="TextBox 49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493" name="TextBox 49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94" name="TextBox 49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95" name="TextBox 494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96" name="TextBox 49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497" name="TextBox 496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498" name="TextBox 497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499" name="TextBox 498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500" name="TextBox 49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501" name="TextBox 500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502" name="TextBox 50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218</xdr:row>
      <xdr:rowOff>0</xdr:rowOff>
    </xdr:from>
    <xdr:ext cx="45719" cy="262572"/>
    <xdr:sp macro="" textlink="">
      <xdr:nvSpPr>
        <xdr:cNvPr id="503" name="TextBox 502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504" name="TextBox 50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218</xdr:row>
      <xdr:rowOff>0</xdr:rowOff>
    </xdr:from>
    <xdr:ext cx="1638301" cy="251736"/>
    <xdr:sp macro="" textlink="">
      <xdr:nvSpPr>
        <xdr:cNvPr id="505" name="TextBox 504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506" name="TextBox 50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507" name="TextBox 50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218</xdr:row>
      <xdr:rowOff>0</xdr:rowOff>
    </xdr:from>
    <xdr:ext cx="184731" cy="262572"/>
    <xdr:sp macro="" textlink="">
      <xdr:nvSpPr>
        <xdr:cNvPr id="508" name="TextBox 507"/>
        <xdr:cNvSpPr txBox="1"/>
      </xdr:nvSpPr>
      <xdr:spPr>
        <a:xfrm>
          <a:off x="133350" y="38286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218</xdr:row>
      <xdr:rowOff>0</xdr:rowOff>
    </xdr:from>
    <xdr:ext cx="1633009" cy="251736"/>
    <xdr:sp macro="" textlink="">
      <xdr:nvSpPr>
        <xdr:cNvPr id="509" name="TextBox 508"/>
        <xdr:cNvSpPr txBox="1"/>
      </xdr:nvSpPr>
      <xdr:spPr>
        <a:xfrm>
          <a:off x="28574" y="64246125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62025" cy="262572"/>
    <xdr:sp macro="" textlink="">
      <xdr:nvSpPr>
        <xdr:cNvPr id="510" name="TextBox 509"/>
        <xdr:cNvSpPr txBox="1"/>
      </xdr:nvSpPr>
      <xdr:spPr>
        <a:xfrm>
          <a:off x="6200775" y="3826287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218</xdr:row>
      <xdr:rowOff>0</xdr:rowOff>
    </xdr:from>
    <xdr:ext cx="1323975" cy="251736"/>
    <xdr:sp macro="" textlink="">
      <xdr:nvSpPr>
        <xdr:cNvPr id="511" name="TextBox 510"/>
        <xdr:cNvSpPr txBox="1"/>
      </xdr:nvSpPr>
      <xdr:spPr>
        <a:xfrm>
          <a:off x="1621367" y="642461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218</xdr:row>
      <xdr:rowOff>0</xdr:rowOff>
    </xdr:from>
    <xdr:ext cx="1666874" cy="251736"/>
    <xdr:sp macro="" textlink="">
      <xdr:nvSpPr>
        <xdr:cNvPr id="512" name="TextBox 511"/>
        <xdr:cNvSpPr txBox="1"/>
      </xdr:nvSpPr>
      <xdr:spPr>
        <a:xfrm>
          <a:off x="2863851" y="642461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218</xdr:row>
      <xdr:rowOff>0</xdr:rowOff>
    </xdr:from>
    <xdr:ext cx="2540001" cy="251736"/>
    <xdr:sp macro="" textlink="">
      <xdr:nvSpPr>
        <xdr:cNvPr id="513" name="TextBox 512"/>
        <xdr:cNvSpPr txBox="1"/>
      </xdr:nvSpPr>
      <xdr:spPr>
        <a:xfrm>
          <a:off x="4458759" y="64246125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611;&#3619;&#3632;&#3592;&#3635;&#3648;&#3604;&#3639;&#3629;&#3609;\&#3591;&#3610;&#3611;&#3619;&#3632;&#3592;&#3635;&#3648;&#3604;&#3639;&#3629;&#3609;%20&#3611;&#3619;&#3632;&#3592;&#3635;&#3611;&#3637;%20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รับ-จ่าย"/>
      <sheetName val="งบทดลอง"/>
      <sheetName val="หมายเหตุ 1"/>
      <sheetName val="หมายเหตุ ประกอบงบทดลอง"/>
      <sheetName val="หมายเหตุ 2,4 (2)"/>
      <sheetName val="หมายเหตุ 5"/>
      <sheetName val="Sheet2"/>
      <sheetName val="Sheet1"/>
      <sheetName val="ค้างจ่าย"/>
      <sheetName val="อุดหนุนค้างจ่าย"/>
      <sheetName val="โอนงบประมาณ"/>
    </sheetNames>
    <sheetDataSet>
      <sheetData sheetId="0"/>
      <sheetData sheetId="1"/>
      <sheetData sheetId="2"/>
      <sheetData sheetId="3"/>
      <sheetData sheetId="4">
        <row r="49">
          <cell r="H49">
            <v>972478.6</v>
          </cell>
        </row>
        <row r="61">
          <cell r="H61">
            <v>298792.62</v>
          </cell>
        </row>
      </sheetData>
      <sheetData sheetId="5"/>
      <sheetData sheetId="6"/>
      <sheetData sheetId="7"/>
      <sheetData sheetId="8"/>
      <sheetData sheetId="9"/>
      <sheetData sheetId="10">
        <row r="40">
          <cell r="E40">
            <v>10932000</v>
          </cell>
        </row>
        <row r="41">
          <cell r="E41">
            <v>2484720</v>
          </cell>
        </row>
        <row r="42">
          <cell r="E42">
            <v>11385480</v>
          </cell>
        </row>
        <row r="43">
          <cell r="E43">
            <v>646800</v>
          </cell>
        </row>
        <row r="44">
          <cell r="E44">
            <v>6271000</v>
          </cell>
        </row>
        <row r="45">
          <cell r="E45">
            <v>2200000</v>
          </cell>
        </row>
        <row r="46">
          <cell r="E46">
            <v>314000</v>
          </cell>
        </row>
        <row r="47">
          <cell r="E47">
            <v>96500</v>
          </cell>
        </row>
        <row r="48">
          <cell r="E48">
            <v>10515500</v>
          </cell>
        </row>
        <row r="49">
          <cell r="E49">
            <v>2274000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topLeftCell="A121" workbookViewId="0">
      <selection activeCell="B220" sqref="B220"/>
    </sheetView>
  </sheetViews>
  <sheetFormatPr defaultRowHeight="23.25"/>
  <cols>
    <col min="1" max="1" width="12.5" style="3" customWidth="1"/>
    <col min="2" max="3" width="11.625" style="3" customWidth="1"/>
    <col min="4" max="4" width="12.625" style="3" customWidth="1"/>
    <col min="5" max="5" width="26.125" style="2" customWidth="1"/>
    <col min="6" max="6" width="6.875" style="49" customWidth="1"/>
    <col min="7" max="7" width="12.625" style="50" customWidth="1"/>
    <col min="8" max="8" width="9" style="2"/>
    <col min="9" max="9" width="13.375" style="3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</row>
    <row r="2" spans="1:9">
      <c r="A2" s="1" t="s">
        <v>1</v>
      </c>
      <c r="B2" s="1"/>
      <c r="C2" s="1"/>
      <c r="D2" s="1"/>
      <c r="E2" s="1"/>
      <c r="F2" s="1"/>
      <c r="G2" s="1"/>
    </row>
    <row r="3" spans="1:9">
      <c r="A3" s="4" t="s">
        <v>2</v>
      </c>
      <c r="B3" s="4"/>
      <c r="C3" s="4"/>
      <c r="D3" s="4"/>
      <c r="E3" s="4"/>
      <c r="F3" s="4"/>
      <c r="G3" s="4"/>
    </row>
    <row r="4" spans="1:9">
      <c r="A4" s="5" t="s">
        <v>3</v>
      </c>
      <c r="B4" s="6"/>
      <c r="C4" s="6"/>
      <c r="D4" s="6"/>
      <c r="E4" s="7"/>
      <c r="F4" s="8"/>
      <c r="G4" s="9"/>
    </row>
    <row r="5" spans="1:9" s="14" customFormat="1" ht="21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2" t="s">
        <v>9</v>
      </c>
      <c r="G5" s="13" t="s">
        <v>10</v>
      </c>
      <c r="I5" s="15"/>
    </row>
    <row r="6" spans="1:9" s="14" customFormat="1" ht="21">
      <c r="A6" s="16" t="s">
        <v>11</v>
      </c>
      <c r="B6" s="16" t="s">
        <v>12</v>
      </c>
      <c r="C6" s="16" t="s">
        <v>11</v>
      </c>
      <c r="D6" s="16" t="s">
        <v>11</v>
      </c>
      <c r="E6" s="17"/>
      <c r="F6" s="12"/>
      <c r="G6" s="13" t="s">
        <v>13</v>
      </c>
      <c r="I6" s="15"/>
    </row>
    <row r="7" spans="1:9" s="14" customFormat="1" ht="21">
      <c r="A7" s="18"/>
      <c r="B7" s="19" t="s">
        <v>14</v>
      </c>
      <c r="C7" s="18"/>
      <c r="D7" s="18"/>
      <c r="E7" s="20"/>
      <c r="F7" s="21"/>
      <c r="G7" s="22" t="s">
        <v>11</v>
      </c>
      <c r="I7" s="15"/>
    </row>
    <row r="8" spans="1:9">
      <c r="A8" s="23"/>
      <c r="B8" s="23"/>
      <c r="C8" s="23"/>
      <c r="D8" s="23">
        <v>23097922.25</v>
      </c>
      <c r="E8" s="24" t="s">
        <v>15</v>
      </c>
      <c r="F8" s="25"/>
      <c r="G8" s="26">
        <v>23097922.25</v>
      </c>
    </row>
    <row r="9" spans="1:9">
      <c r="A9" s="27"/>
      <c r="B9" s="27"/>
      <c r="C9" s="27"/>
      <c r="D9" s="27"/>
      <c r="E9" s="28" t="s">
        <v>16</v>
      </c>
      <c r="F9" s="29"/>
      <c r="G9" s="30"/>
    </row>
    <row r="10" spans="1:9">
      <c r="A10" s="27">
        <v>245120</v>
      </c>
      <c r="B10" s="27">
        <v>0</v>
      </c>
      <c r="C10" s="27">
        <f>SUM(A10:B10)</f>
        <v>245120</v>
      </c>
      <c r="D10" s="27">
        <f>G10</f>
        <v>330</v>
      </c>
      <c r="E10" s="28" t="s">
        <v>17</v>
      </c>
      <c r="F10" s="29" t="s">
        <v>18</v>
      </c>
      <c r="G10" s="30">
        <v>330</v>
      </c>
    </row>
    <row r="11" spans="1:9">
      <c r="A11" s="27">
        <v>404550</v>
      </c>
      <c r="B11" s="27">
        <v>0</v>
      </c>
      <c r="C11" s="27">
        <f t="shared" ref="C11:C17" si="0">SUM(A11:B11)</f>
        <v>404550</v>
      </c>
      <c r="D11" s="27">
        <f t="shared" ref="D11:D28" si="1">G11</f>
        <v>10940</v>
      </c>
      <c r="E11" s="28" t="s">
        <v>19</v>
      </c>
      <c r="F11" s="29" t="s">
        <v>20</v>
      </c>
      <c r="G11" s="30">
        <v>10940</v>
      </c>
    </row>
    <row r="12" spans="1:9">
      <c r="A12" s="27">
        <v>133000</v>
      </c>
      <c r="B12" s="27">
        <v>0</v>
      </c>
      <c r="C12" s="27">
        <f t="shared" si="0"/>
        <v>133000</v>
      </c>
      <c r="D12" s="27">
        <f t="shared" si="1"/>
        <v>0</v>
      </c>
      <c r="E12" s="28" t="s">
        <v>21</v>
      </c>
      <c r="F12" s="29" t="s">
        <v>22</v>
      </c>
      <c r="G12" s="30">
        <v>0</v>
      </c>
    </row>
    <row r="13" spans="1:9">
      <c r="A13" s="27">
        <v>0</v>
      </c>
      <c r="B13" s="27">
        <v>0</v>
      </c>
      <c r="C13" s="27">
        <f t="shared" si="0"/>
        <v>0</v>
      </c>
      <c r="D13" s="27">
        <f t="shared" si="1"/>
        <v>0</v>
      </c>
      <c r="E13" s="28" t="s">
        <v>23</v>
      </c>
      <c r="F13" s="29" t="s">
        <v>24</v>
      </c>
      <c r="G13" s="30">
        <v>0</v>
      </c>
    </row>
    <row r="14" spans="1:9">
      <c r="A14" s="27">
        <v>10000</v>
      </c>
      <c r="B14" s="27">
        <v>0</v>
      </c>
      <c r="C14" s="27">
        <f t="shared" si="0"/>
        <v>10000</v>
      </c>
      <c r="D14" s="27">
        <f t="shared" si="1"/>
        <v>330</v>
      </c>
      <c r="E14" s="28" t="s">
        <v>25</v>
      </c>
      <c r="F14" s="29" t="s">
        <v>26</v>
      </c>
      <c r="G14" s="30">
        <v>330</v>
      </c>
    </row>
    <row r="15" spans="1:9">
      <c r="A15" s="27">
        <v>1000</v>
      </c>
      <c r="B15" s="27">
        <v>0</v>
      </c>
      <c r="C15" s="27">
        <f t="shared" si="0"/>
        <v>1000</v>
      </c>
      <c r="D15" s="27">
        <f t="shared" si="1"/>
        <v>0</v>
      </c>
      <c r="E15" s="28" t="s">
        <v>27</v>
      </c>
      <c r="F15" s="29" t="s">
        <v>28</v>
      </c>
      <c r="G15" s="30">
        <v>0</v>
      </c>
    </row>
    <row r="16" spans="1:9">
      <c r="A16" s="27">
        <v>16206330</v>
      </c>
      <c r="B16" s="27">
        <v>0</v>
      </c>
      <c r="C16" s="27">
        <f t="shared" si="0"/>
        <v>16206330</v>
      </c>
      <c r="D16" s="27">
        <f t="shared" si="1"/>
        <v>12280.83</v>
      </c>
      <c r="E16" s="28" t="s">
        <v>29</v>
      </c>
      <c r="F16" s="29" t="s">
        <v>30</v>
      </c>
      <c r="G16" s="30">
        <v>12280.83</v>
      </c>
    </row>
    <row r="17" spans="1:7">
      <c r="A17" s="27">
        <v>30120000</v>
      </c>
      <c r="B17" s="27">
        <v>0</v>
      </c>
      <c r="C17" s="27">
        <f t="shared" si="0"/>
        <v>30120000</v>
      </c>
      <c r="D17" s="27">
        <f t="shared" si="1"/>
        <v>10802052</v>
      </c>
      <c r="E17" s="28" t="s">
        <v>31</v>
      </c>
      <c r="F17" s="29" t="s">
        <v>32</v>
      </c>
      <c r="G17" s="30">
        <f>4449622+6352430</f>
        <v>10802052</v>
      </c>
    </row>
    <row r="18" spans="1:7">
      <c r="A18" s="27"/>
      <c r="B18" s="27"/>
      <c r="C18" s="27"/>
      <c r="D18" s="27">
        <f t="shared" si="1"/>
        <v>24105</v>
      </c>
      <c r="E18" s="28" t="s">
        <v>33</v>
      </c>
      <c r="F18" s="29"/>
      <c r="G18" s="30">
        <v>24105</v>
      </c>
    </row>
    <row r="19" spans="1:7">
      <c r="A19" s="27"/>
      <c r="B19" s="27"/>
      <c r="C19" s="27"/>
      <c r="D19" s="27">
        <f t="shared" si="1"/>
        <v>0</v>
      </c>
      <c r="E19" s="28" t="s">
        <v>34</v>
      </c>
      <c r="F19" s="29"/>
      <c r="G19" s="30"/>
    </row>
    <row r="20" spans="1:7">
      <c r="A20" s="27"/>
      <c r="B20" s="27"/>
      <c r="C20" s="27"/>
      <c r="D20" s="27">
        <f t="shared" si="1"/>
        <v>106.8</v>
      </c>
      <c r="E20" s="28" t="s">
        <v>35</v>
      </c>
      <c r="F20" s="29"/>
      <c r="G20" s="30">
        <v>106.8</v>
      </c>
    </row>
    <row r="21" spans="1:7">
      <c r="A21" s="27"/>
      <c r="B21" s="27"/>
      <c r="C21" s="27"/>
      <c r="D21" s="27">
        <f t="shared" si="1"/>
        <v>1763.37</v>
      </c>
      <c r="E21" s="28" t="s">
        <v>36</v>
      </c>
      <c r="F21" s="29"/>
      <c r="G21" s="30">
        <v>1763.37</v>
      </c>
    </row>
    <row r="22" spans="1:7">
      <c r="A22" s="27"/>
      <c r="B22" s="27"/>
      <c r="C22" s="27"/>
      <c r="D22" s="27">
        <f t="shared" si="1"/>
        <v>0</v>
      </c>
      <c r="E22" s="28" t="s">
        <v>37</v>
      </c>
      <c r="F22" s="29"/>
      <c r="G22" s="30"/>
    </row>
    <row r="23" spans="1:7">
      <c r="A23" s="27"/>
      <c r="B23" s="27"/>
      <c r="C23" s="27"/>
      <c r="D23" s="27">
        <f t="shared" si="1"/>
        <v>1391.2</v>
      </c>
      <c r="E23" s="28" t="s">
        <v>38</v>
      </c>
      <c r="F23" s="29"/>
      <c r="G23" s="30">
        <v>1391.2</v>
      </c>
    </row>
    <row r="24" spans="1:7">
      <c r="A24" s="27"/>
      <c r="B24" s="27"/>
      <c r="C24" s="27"/>
      <c r="D24" s="27">
        <f t="shared" si="1"/>
        <v>0</v>
      </c>
      <c r="E24" s="28" t="s">
        <v>39</v>
      </c>
      <c r="F24" s="29"/>
      <c r="G24" s="30"/>
    </row>
    <row r="25" spans="1:7">
      <c r="A25" s="27"/>
      <c r="B25" s="27"/>
      <c r="C25" s="27"/>
      <c r="D25" s="27">
        <f t="shared" si="1"/>
        <v>0</v>
      </c>
      <c r="E25" s="28" t="s">
        <v>40</v>
      </c>
      <c r="F25" s="29"/>
      <c r="G25" s="30"/>
    </row>
    <row r="26" spans="1:7">
      <c r="A26" s="27"/>
      <c r="B26" s="27"/>
      <c r="C26" s="27"/>
      <c r="D26" s="27">
        <f t="shared" si="1"/>
        <v>7304</v>
      </c>
      <c r="E26" s="28" t="s">
        <v>41</v>
      </c>
      <c r="F26" s="29"/>
      <c r="G26" s="30">
        <v>7304</v>
      </c>
    </row>
    <row r="27" spans="1:7">
      <c r="A27" s="27"/>
      <c r="B27" s="27"/>
      <c r="C27" s="27"/>
      <c r="D27" s="27">
        <f t="shared" si="1"/>
        <v>260666.5</v>
      </c>
      <c r="E27" s="28" t="s">
        <v>42</v>
      </c>
      <c r="F27" s="29"/>
      <c r="G27" s="30">
        <v>260666.5</v>
      </c>
    </row>
    <row r="28" spans="1:7">
      <c r="A28" s="27"/>
      <c r="B28" s="27"/>
      <c r="C28" s="27"/>
      <c r="D28" s="27">
        <f t="shared" si="1"/>
        <v>134400</v>
      </c>
      <c r="E28" s="28" t="s">
        <v>43</v>
      </c>
      <c r="F28" s="29"/>
      <c r="G28" s="30">
        <v>134400</v>
      </c>
    </row>
    <row r="29" spans="1:7">
      <c r="A29" s="27"/>
      <c r="B29" s="27"/>
      <c r="C29" s="27"/>
      <c r="D29" s="27"/>
      <c r="E29" s="28"/>
      <c r="F29" s="29"/>
      <c r="G29" s="30"/>
    </row>
    <row r="30" spans="1:7">
      <c r="A30" s="27"/>
      <c r="B30" s="27"/>
      <c r="C30" s="27"/>
      <c r="D30" s="27"/>
      <c r="E30" s="28"/>
      <c r="F30" s="29"/>
      <c r="G30" s="30"/>
    </row>
    <row r="31" spans="1:7">
      <c r="A31" s="27"/>
      <c r="B31" s="27"/>
      <c r="C31" s="27"/>
      <c r="D31" s="27"/>
      <c r="E31" s="28"/>
      <c r="F31" s="29"/>
      <c r="G31" s="30"/>
    </row>
    <row r="32" spans="1:7">
      <c r="A32" s="27"/>
      <c r="B32" s="27"/>
      <c r="C32" s="27"/>
      <c r="D32" s="27"/>
      <c r="E32" s="28"/>
      <c r="F32" s="29"/>
      <c r="G32" s="30"/>
    </row>
    <row r="33" spans="1:7">
      <c r="A33" s="27"/>
      <c r="B33" s="27"/>
      <c r="C33" s="27"/>
      <c r="D33" s="27"/>
      <c r="E33" s="28"/>
      <c r="F33" s="29"/>
      <c r="G33" s="30"/>
    </row>
    <row r="34" spans="1:7">
      <c r="A34" s="27"/>
      <c r="B34" s="27"/>
      <c r="C34" s="27"/>
      <c r="D34" s="27"/>
      <c r="E34" s="28"/>
      <c r="F34" s="29"/>
      <c r="G34" s="30"/>
    </row>
    <row r="35" spans="1:7">
      <c r="A35" s="27"/>
      <c r="B35" s="27"/>
      <c r="C35" s="27"/>
      <c r="D35" s="27"/>
      <c r="E35" s="28"/>
      <c r="F35" s="29"/>
      <c r="G35" s="30"/>
    </row>
    <row r="36" spans="1:7">
      <c r="A36" s="31"/>
      <c r="B36" s="31"/>
      <c r="C36" s="31"/>
      <c r="D36" s="31"/>
      <c r="E36" s="32"/>
      <c r="F36" s="33"/>
      <c r="G36" s="34"/>
    </row>
    <row r="37" spans="1:7" ht="24" thickBot="1">
      <c r="A37" s="35">
        <f>SUM(A10:A36)</f>
        <v>47120000</v>
      </c>
      <c r="B37" s="35">
        <f t="shared" ref="B37:D37" si="2">SUM(B10:B36)</f>
        <v>0</v>
      </c>
      <c r="C37" s="35">
        <f t="shared" si="2"/>
        <v>47120000</v>
      </c>
      <c r="D37" s="35">
        <f t="shared" si="2"/>
        <v>11255669.699999999</v>
      </c>
      <c r="E37" s="36" t="s">
        <v>44</v>
      </c>
      <c r="F37" s="37"/>
      <c r="G37" s="38">
        <f>SUM(G10:G36)</f>
        <v>11255669.699999999</v>
      </c>
    </row>
    <row r="38" spans="1:7" ht="24" thickTop="1">
      <c r="A38" s="39"/>
      <c r="B38" s="39"/>
      <c r="C38" s="39"/>
      <c r="D38" s="39"/>
      <c r="E38" s="40"/>
      <c r="F38" s="41"/>
      <c r="G38" s="42"/>
    </row>
    <row r="39" spans="1:7">
      <c r="A39" s="39"/>
      <c r="B39" s="39"/>
      <c r="C39" s="39"/>
      <c r="D39" s="39"/>
      <c r="E39" s="40"/>
      <c r="F39" s="41"/>
      <c r="G39" s="42"/>
    </row>
    <row r="40" spans="1:7">
      <c r="A40" s="39"/>
      <c r="B40" s="39"/>
      <c r="C40" s="39"/>
      <c r="D40" s="39"/>
      <c r="E40" s="40"/>
      <c r="F40" s="41"/>
      <c r="G40" s="42"/>
    </row>
    <row r="41" spans="1:7">
      <c r="A41" s="39"/>
      <c r="B41" s="39"/>
      <c r="C41" s="39"/>
      <c r="D41" s="39"/>
      <c r="E41" s="40"/>
      <c r="F41" s="41"/>
      <c r="G41" s="42"/>
    </row>
    <row r="42" spans="1:7">
      <c r="A42" s="39"/>
      <c r="B42" s="39"/>
      <c r="C42" s="39"/>
      <c r="D42" s="39"/>
      <c r="E42" s="40"/>
      <c r="F42" s="41"/>
      <c r="G42" s="42"/>
    </row>
    <row r="43" spans="1:7">
      <c r="A43" s="39"/>
      <c r="B43" s="39"/>
      <c r="C43" s="39"/>
      <c r="D43" s="39"/>
      <c r="E43" s="40"/>
      <c r="F43" s="41"/>
      <c r="G43" s="42"/>
    </row>
    <row r="44" spans="1:7">
      <c r="A44" s="39"/>
      <c r="B44" s="39"/>
      <c r="C44" s="39"/>
      <c r="D44" s="39"/>
      <c r="E44" s="40"/>
      <c r="F44" s="41"/>
      <c r="G44" s="42"/>
    </row>
    <row r="45" spans="1:7">
      <c r="A45" s="39"/>
      <c r="B45" s="39"/>
      <c r="C45" s="39"/>
      <c r="D45" s="39"/>
      <c r="E45" s="40"/>
      <c r="F45" s="41"/>
      <c r="G45" s="42"/>
    </row>
    <row r="46" spans="1:7">
      <c r="A46" s="39"/>
      <c r="B46" s="39"/>
      <c r="C46" s="39"/>
      <c r="D46" s="39"/>
      <c r="E46" s="40"/>
      <c r="F46" s="41"/>
      <c r="G46" s="42"/>
    </row>
    <row r="47" spans="1:7">
      <c r="A47" s="39"/>
      <c r="B47" s="39"/>
      <c r="C47" s="39"/>
      <c r="D47" s="39"/>
      <c r="E47" s="40"/>
      <c r="F47" s="41"/>
      <c r="G47" s="42"/>
    </row>
    <row r="48" spans="1:7">
      <c r="A48" s="39"/>
      <c r="B48" s="39"/>
      <c r="C48" s="39"/>
      <c r="D48" s="39"/>
      <c r="E48" s="40"/>
      <c r="F48" s="41"/>
      <c r="G48" s="42"/>
    </row>
    <row r="49" spans="1:7">
      <c r="A49" s="39"/>
      <c r="B49" s="39"/>
      <c r="C49" s="39"/>
      <c r="D49" s="39"/>
      <c r="E49" s="40"/>
      <c r="F49" s="41"/>
      <c r="G49" s="42"/>
    </row>
    <row r="50" spans="1:7">
      <c r="A50" s="39"/>
      <c r="B50" s="39"/>
      <c r="C50" s="39"/>
      <c r="D50" s="39"/>
      <c r="E50" s="40"/>
      <c r="F50" s="41"/>
      <c r="G50" s="42"/>
    </row>
    <row r="51" spans="1:7">
      <c r="A51" s="39"/>
      <c r="B51" s="39"/>
      <c r="C51" s="39"/>
      <c r="D51" s="39"/>
      <c r="E51" s="40"/>
      <c r="F51" s="41"/>
      <c r="G51" s="42"/>
    </row>
    <row r="52" spans="1:7">
      <c r="A52" s="39"/>
      <c r="B52" s="39"/>
      <c r="C52" s="39"/>
      <c r="D52" s="39"/>
      <c r="E52" s="40"/>
      <c r="F52" s="41"/>
      <c r="G52" s="42"/>
    </row>
    <row r="53" spans="1:7">
      <c r="A53" s="39"/>
      <c r="B53" s="39"/>
      <c r="C53" s="39"/>
      <c r="D53" s="39"/>
      <c r="E53" s="40"/>
      <c r="F53" s="41"/>
      <c r="G53" s="42"/>
    </row>
    <row r="54" spans="1:7">
      <c r="A54" s="39"/>
      <c r="B54" s="39"/>
      <c r="C54" s="39"/>
      <c r="D54" s="39"/>
      <c r="E54" s="40"/>
      <c r="F54" s="41"/>
      <c r="G54" s="42"/>
    </row>
    <row r="55" spans="1:7">
      <c r="A55" s="39"/>
      <c r="B55" s="39"/>
      <c r="C55" s="39"/>
      <c r="D55" s="39"/>
      <c r="E55" s="40"/>
      <c r="F55" s="41"/>
      <c r="G55" s="42"/>
    </row>
    <row r="56" spans="1:7">
      <c r="A56" s="39"/>
      <c r="B56" s="39"/>
      <c r="C56" s="39"/>
      <c r="D56" s="39"/>
      <c r="E56" s="40"/>
      <c r="F56" s="41"/>
      <c r="G56" s="42"/>
    </row>
    <row r="57" spans="1:7">
      <c r="A57" s="39"/>
      <c r="B57" s="39"/>
      <c r="C57" s="39"/>
      <c r="D57" s="39"/>
      <c r="E57" s="40"/>
      <c r="F57" s="41"/>
      <c r="G57" s="42"/>
    </row>
    <row r="58" spans="1:7">
      <c r="A58" s="39"/>
      <c r="B58" s="39"/>
      <c r="C58" s="39"/>
      <c r="D58" s="39"/>
      <c r="E58" s="40"/>
      <c r="F58" s="41"/>
      <c r="G58" s="42"/>
    </row>
    <row r="59" spans="1:7">
      <c r="A59" s="39"/>
      <c r="B59" s="39"/>
      <c r="C59" s="39"/>
      <c r="D59" s="39"/>
      <c r="E59" s="40"/>
      <c r="F59" s="41"/>
      <c r="G59" s="42"/>
    </row>
    <row r="60" spans="1:7">
      <c r="A60" s="39"/>
      <c r="B60" s="39"/>
      <c r="C60" s="39"/>
      <c r="D60" s="39"/>
      <c r="E60" s="40"/>
      <c r="F60" s="41"/>
      <c r="G60" s="42"/>
    </row>
    <row r="61" spans="1:7">
      <c r="A61" s="39"/>
      <c r="B61" s="39"/>
      <c r="C61" s="39"/>
      <c r="D61" s="39"/>
      <c r="E61" s="40"/>
      <c r="F61" s="41"/>
      <c r="G61" s="42"/>
    </row>
    <row r="62" spans="1:7">
      <c r="A62" s="39"/>
      <c r="B62" s="39"/>
      <c r="C62" s="39"/>
      <c r="D62" s="39"/>
      <c r="E62" s="40"/>
      <c r="F62" s="41"/>
      <c r="G62" s="42"/>
    </row>
    <row r="63" spans="1:7">
      <c r="A63" s="39"/>
      <c r="B63" s="39"/>
      <c r="C63" s="39"/>
      <c r="D63" s="39"/>
      <c r="E63" s="40"/>
      <c r="F63" s="41"/>
      <c r="G63" s="42"/>
    </row>
    <row r="64" spans="1:7">
      <c r="A64" s="39"/>
      <c r="B64" s="39"/>
      <c r="C64" s="39"/>
      <c r="D64" s="39"/>
      <c r="E64" s="40"/>
      <c r="F64" s="41"/>
      <c r="G64" s="42"/>
    </row>
    <row r="65" spans="1:7">
      <c r="A65" s="39"/>
      <c r="B65" s="39"/>
      <c r="C65" s="39"/>
      <c r="D65" s="39"/>
      <c r="E65" s="40"/>
      <c r="F65" s="41"/>
      <c r="G65" s="42"/>
    </row>
    <row r="66" spans="1:7">
      <c r="A66" s="39"/>
      <c r="B66" s="39"/>
      <c r="C66" s="39"/>
      <c r="D66" s="39"/>
      <c r="E66" s="40"/>
      <c r="F66" s="41"/>
      <c r="G66" s="42"/>
    </row>
    <row r="67" spans="1:7">
      <c r="A67" s="39"/>
      <c r="B67" s="39"/>
      <c r="C67" s="39"/>
      <c r="D67" s="39"/>
      <c r="E67" s="40"/>
      <c r="F67" s="41"/>
      <c r="G67" s="42"/>
    </row>
    <row r="68" spans="1:7">
      <c r="A68" s="39"/>
      <c r="B68" s="39"/>
      <c r="C68" s="39"/>
      <c r="D68" s="39"/>
      <c r="E68" s="40"/>
      <c r="F68" s="41"/>
      <c r="G68" s="42"/>
    </row>
    <row r="69" spans="1:7">
      <c r="A69" s="39"/>
      <c r="B69" s="39"/>
      <c r="C69" s="39"/>
      <c r="D69" s="39"/>
      <c r="E69" s="40"/>
      <c r="F69" s="41"/>
      <c r="G69" s="42"/>
    </row>
    <row r="70" spans="1:7">
      <c r="A70" s="39"/>
      <c r="B70" s="39"/>
      <c r="C70" s="39"/>
      <c r="D70" s="39"/>
      <c r="E70" s="40"/>
      <c r="F70" s="41"/>
      <c r="G70" s="42"/>
    </row>
    <row r="71" spans="1:7">
      <c r="A71" s="39"/>
      <c r="B71" s="39"/>
      <c r="C71" s="39"/>
      <c r="D71" s="39"/>
      <c r="E71" s="40"/>
      <c r="F71" s="41"/>
      <c r="G71" s="42"/>
    </row>
    <row r="72" spans="1:7">
      <c r="A72" s="39"/>
      <c r="B72" s="39"/>
      <c r="C72" s="39"/>
      <c r="D72" s="39"/>
      <c r="E72" s="40"/>
      <c r="F72" s="41"/>
      <c r="G72" s="42"/>
    </row>
    <row r="73" spans="1:7">
      <c r="A73" s="39"/>
      <c r="B73" s="39"/>
      <c r="C73" s="39"/>
      <c r="D73" s="39"/>
      <c r="E73" s="40"/>
      <c r="F73" s="41"/>
      <c r="G73" s="42"/>
    </row>
    <row r="74" spans="1:7">
      <c r="A74" s="6" t="s">
        <v>3</v>
      </c>
      <c r="B74" s="6"/>
      <c r="C74" s="6"/>
      <c r="D74" s="6"/>
      <c r="E74" s="7"/>
      <c r="F74" s="8"/>
      <c r="G74" s="9"/>
    </row>
    <row r="75" spans="1:7">
      <c r="A75" s="16" t="s">
        <v>4</v>
      </c>
      <c r="B75" s="16" t="s">
        <v>5</v>
      </c>
      <c r="C75" s="16" t="s">
        <v>6</v>
      </c>
      <c r="D75" s="16" t="s">
        <v>7</v>
      </c>
      <c r="E75" s="11" t="s">
        <v>8</v>
      </c>
      <c r="F75" s="12" t="s">
        <v>9</v>
      </c>
      <c r="G75" s="13" t="s">
        <v>10</v>
      </c>
    </row>
    <row r="76" spans="1:7">
      <c r="A76" s="16" t="s">
        <v>11</v>
      </c>
      <c r="B76" s="16" t="s">
        <v>12</v>
      </c>
      <c r="C76" s="16" t="s">
        <v>11</v>
      </c>
      <c r="D76" s="16" t="s">
        <v>11</v>
      </c>
      <c r="E76" s="17"/>
      <c r="F76" s="12"/>
      <c r="G76" s="13" t="s">
        <v>13</v>
      </c>
    </row>
    <row r="77" spans="1:7">
      <c r="A77" s="18"/>
      <c r="B77" s="19" t="s">
        <v>14</v>
      </c>
      <c r="C77" s="18"/>
      <c r="D77" s="18"/>
      <c r="E77" s="20"/>
      <c r="F77" s="21"/>
      <c r="G77" s="22" t="s">
        <v>11</v>
      </c>
    </row>
    <row r="78" spans="1:7">
      <c r="A78" s="23"/>
      <c r="B78" s="23"/>
      <c r="C78" s="23"/>
      <c r="D78" s="23"/>
      <c r="E78" s="24" t="s">
        <v>45</v>
      </c>
      <c r="F78" s="25"/>
      <c r="G78" s="26"/>
    </row>
    <row r="79" spans="1:7">
      <c r="A79" s="27">
        <v>11062000</v>
      </c>
      <c r="B79" s="27"/>
      <c r="C79" s="27">
        <f>SUM(A79:B79)</f>
        <v>11062000</v>
      </c>
      <c r="D79" s="27">
        <f>G79</f>
        <v>906704</v>
      </c>
      <c r="E79" s="28" t="s">
        <v>46</v>
      </c>
      <c r="F79" s="29" t="s">
        <v>47</v>
      </c>
      <c r="G79" s="30">
        <f>772304+134400</f>
        <v>906704</v>
      </c>
    </row>
    <row r="80" spans="1:7">
      <c r="A80" s="27">
        <v>2484720</v>
      </c>
      <c r="B80" s="27"/>
      <c r="C80" s="27">
        <f t="shared" ref="C80:C88" si="3">SUM(A80:B80)</f>
        <v>2484720</v>
      </c>
      <c r="D80" s="27">
        <f t="shared" ref="D80:D93" si="4">G80</f>
        <v>207060</v>
      </c>
      <c r="E80" s="28" t="s">
        <v>48</v>
      </c>
      <c r="F80" s="29" t="s">
        <v>49</v>
      </c>
      <c r="G80" s="30">
        <v>207060</v>
      </c>
    </row>
    <row r="81" spans="1:9">
      <c r="A81" s="27">
        <v>11385480</v>
      </c>
      <c r="B81" s="27"/>
      <c r="C81" s="27">
        <f t="shared" si="3"/>
        <v>11385480</v>
      </c>
      <c r="D81" s="27">
        <f t="shared" si="4"/>
        <v>832615</v>
      </c>
      <c r="E81" s="28" t="s">
        <v>50</v>
      </c>
      <c r="F81" s="29" t="s">
        <v>51</v>
      </c>
      <c r="G81" s="30">
        <v>832615</v>
      </c>
      <c r="I81" s="3">
        <f>538775-539575</f>
        <v>-800</v>
      </c>
    </row>
    <row r="82" spans="1:9">
      <c r="A82" s="27">
        <v>676800</v>
      </c>
      <c r="B82" s="27"/>
      <c r="C82" s="27">
        <f t="shared" si="3"/>
        <v>676800</v>
      </c>
      <c r="D82" s="27">
        <f t="shared" si="4"/>
        <v>25000</v>
      </c>
      <c r="E82" s="28" t="s">
        <v>52</v>
      </c>
      <c r="F82" s="29" t="s">
        <v>53</v>
      </c>
      <c r="G82" s="30">
        <v>25000</v>
      </c>
      <c r="I82" s="3">
        <f>G82-47500</f>
        <v>-22500</v>
      </c>
    </row>
    <row r="83" spans="1:9">
      <c r="A83" s="27">
        <v>6081000</v>
      </c>
      <c r="B83" s="27"/>
      <c r="C83" s="27">
        <f t="shared" si="3"/>
        <v>6081000</v>
      </c>
      <c r="D83" s="27">
        <f t="shared" si="4"/>
        <v>18843.25</v>
      </c>
      <c r="E83" s="28" t="s">
        <v>54</v>
      </c>
      <c r="F83" s="29" t="s">
        <v>55</v>
      </c>
      <c r="G83" s="30">
        <v>18843.25</v>
      </c>
    </row>
    <row r="84" spans="1:9">
      <c r="A84" s="27">
        <v>2230000</v>
      </c>
      <c r="B84" s="27"/>
      <c r="C84" s="27">
        <f t="shared" si="3"/>
        <v>2230000</v>
      </c>
      <c r="D84" s="27">
        <f t="shared" si="4"/>
        <v>0</v>
      </c>
      <c r="E84" s="28" t="s">
        <v>56</v>
      </c>
      <c r="F84" s="29" t="s">
        <v>57</v>
      </c>
      <c r="G84" s="30">
        <v>0</v>
      </c>
    </row>
    <row r="85" spans="1:9">
      <c r="A85" s="27">
        <v>314000</v>
      </c>
      <c r="B85" s="27"/>
      <c r="C85" s="27">
        <f t="shared" si="3"/>
        <v>314000</v>
      </c>
      <c r="D85" s="27">
        <f t="shared" si="4"/>
        <v>17176.27</v>
      </c>
      <c r="E85" s="28" t="s">
        <v>58</v>
      </c>
      <c r="F85" s="29" t="s">
        <v>59</v>
      </c>
      <c r="G85" s="30">
        <v>17176.27</v>
      </c>
    </row>
    <row r="86" spans="1:9">
      <c r="A86" s="27">
        <v>96500</v>
      </c>
      <c r="B86" s="27"/>
      <c r="C86" s="27">
        <f t="shared" si="3"/>
        <v>96500</v>
      </c>
      <c r="D86" s="27">
        <f t="shared" si="4"/>
        <v>0</v>
      </c>
      <c r="E86" s="28" t="s">
        <v>60</v>
      </c>
      <c r="F86" s="29" t="s">
        <v>61</v>
      </c>
      <c r="G86" s="30">
        <v>0</v>
      </c>
    </row>
    <row r="87" spans="1:9">
      <c r="A87" s="27">
        <v>10515500</v>
      </c>
      <c r="B87" s="27"/>
      <c r="C87" s="27">
        <f t="shared" si="3"/>
        <v>10515500</v>
      </c>
      <c r="D87" s="27">
        <f t="shared" si="4"/>
        <v>0</v>
      </c>
      <c r="E87" s="28" t="s">
        <v>62</v>
      </c>
      <c r="F87" s="29" t="s">
        <v>63</v>
      </c>
      <c r="G87" s="30">
        <v>0</v>
      </c>
    </row>
    <row r="88" spans="1:9">
      <c r="A88" s="27">
        <v>2274000</v>
      </c>
      <c r="B88" s="27"/>
      <c r="C88" s="27">
        <f t="shared" si="3"/>
        <v>2274000</v>
      </c>
      <c r="D88" s="27">
        <f t="shared" si="4"/>
        <v>0</v>
      </c>
      <c r="E88" s="28" t="s">
        <v>64</v>
      </c>
      <c r="F88" s="29" t="s">
        <v>65</v>
      </c>
      <c r="G88" s="30">
        <v>0</v>
      </c>
    </row>
    <row r="89" spans="1:9">
      <c r="A89" s="27"/>
      <c r="B89" s="27"/>
      <c r="C89" s="27"/>
      <c r="D89" s="27">
        <f t="shared" si="4"/>
        <v>0</v>
      </c>
      <c r="E89" s="28" t="s">
        <v>66</v>
      </c>
      <c r="F89" s="29" t="s">
        <v>67</v>
      </c>
      <c r="G89" s="30">
        <v>0</v>
      </c>
    </row>
    <row r="90" spans="1:9">
      <c r="A90" s="27"/>
      <c r="B90" s="27"/>
      <c r="C90" s="27"/>
      <c r="D90" s="27">
        <f t="shared" si="4"/>
        <v>134400</v>
      </c>
      <c r="E90" s="28" t="s">
        <v>43</v>
      </c>
      <c r="F90" s="29" t="s">
        <v>68</v>
      </c>
      <c r="G90" s="30">
        <v>134400</v>
      </c>
      <c r="I90" s="3">
        <v>2744005.27</v>
      </c>
    </row>
    <row r="91" spans="1:9">
      <c r="A91" s="27"/>
      <c r="B91" s="27"/>
      <c r="C91" s="27"/>
      <c r="D91" s="27">
        <f t="shared" si="4"/>
        <v>164700</v>
      </c>
      <c r="E91" s="28" t="s">
        <v>69</v>
      </c>
      <c r="F91" s="29" t="s">
        <v>70</v>
      </c>
      <c r="G91" s="30">
        <f>164700</f>
        <v>164700</v>
      </c>
      <c r="I91" s="3">
        <v>-2609605.27</v>
      </c>
    </row>
    <row r="92" spans="1:9">
      <c r="A92" s="27"/>
      <c r="B92" s="27"/>
      <c r="C92" s="27"/>
      <c r="D92" s="27">
        <f t="shared" si="4"/>
        <v>437506.75</v>
      </c>
      <c r="E92" s="28" t="s">
        <v>71</v>
      </c>
      <c r="F92" s="29" t="s">
        <v>72</v>
      </c>
      <c r="G92" s="30">
        <f>3616.25+165920+7304+260666.5</f>
        <v>437506.75</v>
      </c>
      <c r="I92" s="3" t="s">
        <v>73</v>
      </c>
    </row>
    <row r="93" spans="1:9">
      <c r="A93" s="27"/>
      <c r="B93" s="27"/>
      <c r="C93" s="27"/>
      <c r="D93" s="27">
        <f t="shared" si="4"/>
        <v>0</v>
      </c>
      <c r="E93" s="28" t="s">
        <v>74</v>
      </c>
      <c r="F93" s="29"/>
      <c r="G93" s="30"/>
      <c r="I93" s="3">
        <f>SUM(I90:I92)</f>
        <v>134400</v>
      </c>
    </row>
    <row r="94" spans="1:9">
      <c r="A94" s="27"/>
      <c r="B94" s="27"/>
      <c r="C94" s="27"/>
      <c r="D94" s="27"/>
      <c r="E94" s="28"/>
      <c r="F94" s="29"/>
      <c r="G94" s="30"/>
    </row>
    <row r="95" spans="1:9">
      <c r="A95" s="27"/>
      <c r="B95" s="27"/>
      <c r="C95" s="27"/>
      <c r="D95" s="27"/>
      <c r="E95" s="28"/>
      <c r="F95" s="29"/>
      <c r="G95" s="30"/>
    </row>
    <row r="96" spans="1:9">
      <c r="A96" s="31"/>
      <c r="B96" s="31"/>
      <c r="C96" s="31"/>
      <c r="D96" s="31"/>
      <c r="E96" s="28"/>
      <c r="F96" s="33"/>
      <c r="G96" s="34"/>
    </row>
    <row r="97" spans="1:9">
      <c r="A97" s="43">
        <f>SUM(A79:A96)</f>
        <v>47120000</v>
      </c>
      <c r="B97" s="43">
        <f t="shared" ref="B97:C97" si="5">SUM(B79:B96)</f>
        <v>0</v>
      </c>
      <c r="C97" s="43">
        <f t="shared" si="5"/>
        <v>47120000</v>
      </c>
      <c r="D97" s="43">
        <f>SUM(D79:D96)</f>
        <v>2744005.27</v>
      </c>
      <c r="E97" s="44" t="s">
        <v>75</v>
      </c>
      <c r="F97" s="45"/>
      <c r="G97" s="46">
        <f>SUM(G79:G96)</f>
        <v>2744005.27</v>
      </c>
    </row>
    <row r="98" spans="1:9" s="14" customFormat="1" ht="21">
      <c r="A98" s="15"/>
      <c r="B98" s="15"/>
      <c r="C98" s="15"/>
      <c r="D98" s="23"/>
      <c r="E98" s="47" t="s">
        <v>76</v>
      </c>
      <c r="F98" s="48"/>
      <c r="G98" s="26"/>
      <c r="I98" s="15"/>
    </row>
    <row r="99" spans="1:9" s="14" customFormat="1" ht="21">
      <c r="A99" s="15"/>
      <c r="B99" s="15"/>
      <c r="C99" s="15"/>
      <c r="D99" s="27"/>
      <c r="E99" s="47" t="s">
        <v>77</v>
      </c>
      <c r="F99" s="48"/>
      <c r="G99" s="30"/>
      <c r="I99" s="15">
        <v>31609586.68</v>
      </c>
    </row>
    <row r="100" spans="1:9" s="14" customFormat="1" ht="21">
      <c r="A100" s="15"/>
      <c r="B100" s="15"/>
      <c r="C100" s="15"/>
      <c r="D100" s="31">
        <f>D37-D97</f>
        <v>8511664.4299999997</v>
      </c>
      <c r="E100" s="47" t="s">
        <v>78</v>
      </c>
      <c r="F100" s="48"/>
      <c r="G100" s="34">
        <f>G37-G97</f>
        <v>8511664.4299999997</v>
      </c>
      <c r="I100" s="15">
        <v>-31472138.09</v>
      </c>
    </row>
    <row r="101" spans="1:9" s="14" customFormat="1" ht="21.75" thickBot="1">
      <c r="A101" s="15"/>
      <c r="B101" s="15"/>
      <c r="C101" s="15"/>
      <c r="D101" s="35">
        <f>D8+D100</f>
        <v>31609586.68</v>
      </c>
      <c r="E101" s="47" t="s">
        <v>79</v>
      </c>
      <c r="F101" s="48"/>
      <c r="G101" s="38">
        <f>G8+G100</f>
        <v>31609586.68</v>
      </c>
      <c r="I101" s="15">
        <f>SUM(I99:I100)</f>
        <v>137448.58999999985</v>
      </c>
    </row>
    <row r="102" spans="1:9" ht="24" thickTop="1">
      <c r="I102" s="3">
        <v>-720</v>
      </c>
    </row>
    <row r="103" spans="1:9">
      <c r="I103" s="3">
        <f>SUM(I101:I102)</f>
        <v>136728.58999999985</v>
      </c>
    </row>
    <row r="104" spans="1:9">
      <c r="A104" s="51"/>
      <c r="B104" s="51"/>
      <c r="C104" s="51"/>
      <c r="D104" s="51"/>
      <c r="E104" s="52"/>
      <c r="F104" s="53"/>
      <c r="G104" s="51"/>
      <c r="H104" s="52"/>
      <c r="I104" s="3">
        <v>-18895289.640000001</v>
      </c>
    </row>
    <row r="105" spans="1:9">
      <c r="A105" s="51"/>
      <c r="B105" s="51"/>
      <c r="C105" s="51"/>
      <c r="D105" s="51"/>
      <c r="E105" s="52"/>
      <c r="F105" s="53"/>
      <c r="G105" s="51"/>
      <c r="H105" s="52"/>
      <c r="I105" s="3">
        <f>SUM(I103:I104)</f>
        <v>-18758561.050000001</v>
      </c>
    </row>
    <row r="106" spans="1:9">
      <c r="A106" s="51"/>
      <c r="B106" s="51"/>
      <c r="C106" s="51"/>
      <c r="D106" s="51"/>
      <c r="E106" s="52"/>
      <c r="F106" s="53"/>
      <c r="G106" s="54"/>
      <c r="H106" s="55"/>
    </row>
    <row r="107" spans="1:9">
      <c r="A107" s="56"/>
      <c r="B107" s="56"/>
      <c r="C107" s="56"/>
      <c r="D107" s="56"/>
      <c r="E107" s="57"/>
      <c r="F107" s="58"/>
      <c r="G107" s="56"/>
      <c r="H107" s="59"/>
    </row>
    <row r="108" spans="1:9">
      <c r="A108" s="56"/>
      <c r="B108" s="56"/>
      <c r="C108" s="56"/>
      <c r="D108" s="56"/>
      <c r="E108" s="57"/>
      <c r="F108" s="58"/>
      <c r="G108" s="56"/>
      <c r="H108" s="59"/>
    </row>
    <row r="109" spans="1:9">
      <c r="A109" s="56"/>
      <c r="B109" s="56"/>
      <c r="C109" s="56"/>
      <c r="D109" s="56"/>
      <c r="E109" s="57"/>
      <c r="F109" s="58"/>
      <c r="G109" s="56"/>
      <c r="H109" s="59"/>
    </row>
    <row r="111" spans="1:9">
      <c r="A111" s="1" t="s">
        <v>0</v>
      </c>
      <c r="B111" s="1"/>
      <c r="C111" s="1"/>
      <c r="D111" s="1"/>
      <c r="E111" s="1"/>
      <c r="F111" s="1"/>
      <c r="G111" s="1"/>
    </row>
    <row r="112" spans="1:9">
      <c r="A112" s="1" t="s">
        <v>1</v>
      </c>
      <c r="B112" s="1"/>
      <c r="C112" s="1"/>
      <c r="D112" s="1"/>
      <c r="E112" s="1"/>
      <c r="F112" s="1"/>
      <c r="G112" s="1"/>
    </row>
    <row r="113" spans="1:7">
      <c r="A113" s="4" t="s">
        <v>80</v>
      </c>
      <c r="B113" s="4"/>
      <c r="C113" s="4"/>
      <c r="D113" s="4"/>
      <c r="E113" s="4"/>
      <c r="F113" s="4"/>
      <c r="G113" s="4"/>
    </row>
    <row r="114" spans="1:7">
      <c r="A114" s="5" t="s">
        <v>3</v>
      </c>
      <c r="B114" s="6"/>
      <c r="C114" s="6"/>
      <c r="D114" s="6"/>
      <c r="E114" s="7"/>
      <c r="F114" s="8"/>
      <c r="G114" s="9"/>
    </row>
    <row r="115" spans="1:7">
      <c r="A115" s="10" t="s">
        <v>4</v>
      </c>
      <c r="B115" s="10" t="s">
        <v>5</v>
      </c>
      <c r="C115" s="10" t="s">
        <v>6</v>
      </c>
      <c r="D115" s="10" t="s">
        <v>7</v>
      </c>
      <c r="E115" s="11" t="s">
        <v>8</v>
      </c>
      <c r="F115" s="12" t="s">
        <v>9</v>
      </c>
      <c r="G115" s="13" t="s">
        <v>10</v>
      </c>
    </row>
    <row r="116" spans="1:7">
      <c r="A116" s="16" t="s">
        <v>11</v>
      </c>
      <c r="B116" s="16" t="s">
        <v>12</v>
      </c>
      <c r="C116" s="16" t="s">
        <v>11</v>
      </c>
      <c r="D116" s="16" t="s">
        <v>11</v>
      </c>
      <c r="E116" s="17"/>
      <c r="F116" s="12"/>
      <c r="G116" s="13" t="s">
        <v>13</v>
      </c>
    </row>
    <row r="117" spans="1:7">
      <c r="A117" s="18"/>
      <c r="B117" s="19" t="s">
        <v>14</v>
      </c>
      <c r="C117" s="18"/>
      <c r="D117" s="18"/>
      <c r="E117" s="20"/>
      <c r="F117" s="21"/>
      <c r="G117" s="22" t="s">
        <v>11</v>
      </c>
    </row>
    <row r="118" spans="1:7">
      <c r="A118" s="23"/>
      <c r="B118" s="23"/>
      <c r="C118" s="23"/>
      <c r="D118" s="23">
        <v>23097922.25</v>
      </c>
      <c r="E118" s="24" t="s">
        <v>15</v>
      </c>
      <c r="F118" s="25"/>
      <c r="G118" s="26">
        <f>G101</f>
        <v>31609586.68</v>
      </c>
    </row>
    <row r="119" spans="1:7">
      <c r="A119" s="27"/>
      <c r="B119" s="27"/>
      <c r="C119" s="27"/>
      <c r="D119" s="27"/>
      <c r="E119" s="28" t="s">
        <v>16</v>
      </c>
      <c r="F119" s="29"/>
      <c r="G119" s="30"/>
    </row>
    <row r="120" spans="1:7">
      <c r="A120" s="27">
        <v>245120</v>
      </c>
      <c r="B120" s="27">
        <v>0</v>
      </c>
      <c r="C120" s="27">
        <f>SUM(A120:B120)</f>
        <v>245120</v>
      </c>
      <c r="D120" s="27">
        <f t="shared" ref="D120:D138" si="6">G120+D10</f>
        <v>465.36</v>
      </c>
      <c r="E120" s="28" t="s">
        <v>17</v>
      </c>
      <c r="F120" s="29" t="s">
        <v>18</v>
      </c>
      <c r="G120" s="30">
        <v>135.36000000000001</v>
      </c>
    </row>
    <row r="121" spans="1:7">
      <c r="A121" s="27">
        <v>404550</v>
      </c>
      <c r="B121" s="27">
        <v>0</v>
      </c>
      <c r="C121" s="27">
        <f t="shared" ref="C121:C127" si="7">SUM(A121:B121)</f>
        <v>404550</v>
      </c>
      <c r="D121" s="27">
        <f t="shared" si="6"/>
        <v>31470</v>
      </c>
      <c r="E121" s="28" t="s">
        <v>19</v>
      </c>
      <c r="F121" s="29" t="s">
        <v>20</v>
      </c>
      <c r="G121" s="30">
        <v>20530</v>
      </c>
    </row>
    <row r="122" spans="1:7">
      <c r="A122" s="27">
        <v>133000</v>
      </c>
      <c r="B122" s="27">
        <v>0</v>
      </c>
      <c r="C122" s="27">
        <f t="shared" si="7"/>
        <v>133000</v>
      </c>
      <c r="D122" s="27">
        <f t="shared" si="6"/>
        <v>4273.97</v>
      </c>
      <c r="E122" s="28" t="s">
        <v>21</v>
      </c>
      <c r="F122" s="29" t="s">
        <v>22</v>
      </c>
      <c r="G122" s="30">
        <v>4273.97</v>
      </c>
    </row>
    <row r="123" spans="1:7">
      <c r="A123" s="27">
        <v>0</v>
      </c>
      <c r="B123" s="27">
        <v>0</v>
      </c>
      <c r="C123" s="27">
        <f t="shared" si="7"/>
        <v>0</v>
      </c>
      <c r="D123" s="27">
        <f t="shared" si="6"/>
        <v>0</v>
      </c>
      <c r="E123" s="28" t="s">
        <v>23</v>
      </c>
      <c r="F123" s="29" t="s">
        <v>24</v>
      </c>
      <c r="G123" s="30">
        <v>0</v>
      </c>
    </row>
    <row r="124" spans="1:7">
      <c r="A124" s="27">
        <v>10000</v>
      </c>
      <c r="B124" s="27">
        <v>0</v>
      </c>
      <c r="C124" s="27">
        <f t="shared" si="7"/>
        <v>10000</v>
      </c>
      <c r="D124" s="27">
        <f t="shared" si="6"/>
        <v>660</v>
      </c>
      <c r="E124" s="28" t="s">
        <v>25</v>
      </c>
      <c r="F124" s="29" t="s">
        <v>26</v>
      </c>
      <c r="G124" s="30">
        <v>330</v>
      </c>
    </row>
    <row r="125" spans="1:7">
      <c r="A125" s="27">
        <v>1000</v>
      </c>
      <c r="B125" s="27">
        <v>0</v>
      </c>
      <c r="C125" s="27">
        <f t="shared" si="7"/>
        <v>1000</v>
      </c>
      <c r="D125" s="27">
        <f t="shared" si="6"/>
        <v>0</v>
      </c>
      <c r="E125" s="28" t="s">
        <v>27</v>
      </c>
      <c r="F125" s="29" t="s">
        <v>28</v>
      </c>
      <c r="G125" s="30">
        <v>0</v>
      </c>
    </row>
    <row r="126" spans="1:7">
      <c r="A126" s="27">
        <v>16206330</v>
      </c>
      <c r="B126" s="27">
        <v>0</v>
      </c>
      <c r="C126" s="27">
        <f t="shared" si="7"/>
        <v>16206330</v>
      </c>
      <c r="D126" s="27">
        <f t="shared" si="6"/>
        <v>2633372.46</v>
      </c>
      <c r="E126" s="28" t="s">
        <v>29</v>
      </c>
      <c r="F126" s="29" t="s">
        <v>30</v>
      </c>
      <c r="G126" s="30">
        <v>2621091.63</v>
      </c>
    </row>
    <row r="127" spans="1:7">
      <c r="A127" s="27">
        <v>30120000</v>
      </c>
      <c r="B127" s="27">
        <v>0</v>
      </c>
      <c r="C127" s="27">
        <f t="shared" si="7"/>
        <v>30120000</v>
      </c>
      <c r="D127" s="27">
        <f t="shared" si="6"/>
        <v>10802052</v>
      </c>
      <c r="E127" s="28" t="s">
        <v>31</v>
      </c>
      <c r="F127" s="29" t="s">
        <v>32</v>
      </c>
      <c r="G127" s="30">
        <v>0</v>
      </c>
    </row>
    <row r="128" spans="1:7">
      <c r="A128" s="27"/>
      <c r="B128" s="27"/>
      <c r="C128" s="27"/>
      <c r="D128" s="27">
        <f t="shared" si="6"/>
        <v>30718</v>
      </c>
      <c r="E128" s="28" t="s">
        <v>33</v>
      </c>
      <c r="F128" s="29"/>
      <c r="G128" s="30">
        <v>6613</v>
      </c>
    </row>
    <row r="129" spans="1:7">
      <c r="A129" s="27"/>
      <c r="B129" s="27"/>
      <c r="C129" s="27"/>
      <c r="D129" s="27">
        <f t="shared" si="6"/>
        <v>0</v>
      </c>
      <c r="E129" s="28" t="s">
        <v>34</v>
      </c>
      <c r="F129" s="29"/>
      <c r="G129" s="30"/>
    </row>
    <row r="130" spans="1:7">
      <c r="A130" s="27"/>
      <c r="B130" s="27"/>
      <c r="C130" s="27"/>
      <c r="D130" s="27">
        <f t="shared" si="6"/>
        <v>153.12</v>
      </c>
      <c r="E130" s="28" t="s">
        <v>35</v>
      </c>
      <c r="F130" s="29"/>
      <c r="G130" s="30">
        <v>46.32</v>
      </c>
    </row>
    <row r="131" spans="1:7">
      <c r="A131" s="27"/>
      <c r="B131" s="27"/>
      <c r="C131" s="27"/>
      <c r="D131" s="27">
        <f t="shared" si="6"/>
        <v>8323.5999999999985</v>
      </c>
      <c r="E131" s="28" t="s">
        <v>36</v>
      </c>
      <c r="F131" s="29"/>
      <c r="G131" s="30">
        <v>6560.23</v>
      </c>
    </row>
    <row r="132" spans="1:7">
      <c r="A132" s="27"/>
      <c r="B132" s="27"/>
      <c r="C132" s="27"/>
      <c r="D132" s="27">
        <f t="shared" si="6"/>
        <v>20800</v>
      </c>
      <c r="E132" s="28" t="s">
        <v>37</v>
      </c>
      <c r="F132" s="29"/>
      <c r="G132" s="30">
        <v>20800</v>
      </c>
    </row>
    <row r="133" spans="1:7">
      <c r="A133" s="27"/>
      <c r="B133" s="27"/>
      <c r="C133" s="27"/>
      <c r="D133" s="27">
        <f t="shared" si="6"/>
        <v>1981.52</v>
      </c>
      <c r="E133" s="28" t="s">
        <v>38</v>
      </c>
      <c r="F133" s="29"/>
      <c r="G133" s="30">
        <v>590.32000000000005</v>
      </c>
    </row>
    <row r="134" spans="1:7">
      <c r="A134" s="27"/>
      <c r="B134" s="27"/>
      <c r="C134" s="27"/>
      <c r="D134" s="27">
        <f t="shared" si="6"/>
        <v>0</v>
      </c>
      <c r="E134" s="28" t="s">
        <v>39</v>
      </c>
      <c r="F134" s="29"/>
      <c r="G134" s="30">
        <v>0</v>
      </c>
    </row>
    <row r="135" spans="1:7">
      <c r="A135" s="27"/>
      <c r="B135" s="27"/>
      <c r="C135" s="27"/>
      <c r="D135" s="27">
        <f t="shared" si="6"/>
        <v>0</v>
      </c>
      <c r="E135" s="28" t="s">
        <v>40</v>
      </c>
      <c r="F135" s="29"/>
      <c r="G135" s="30">
        <v>0</v>
      </c>
    </row>
    <row r="136" spans="1:7">
      <c r="A136" s="27"/>
      <c r="B136" s="27"/>
      <c r="C136" s="27"/>
      <c r="D136" s="27">
        <f t="shared" si="6"/>
        <v>14608</v>
      </c>
      <c r="E136" s="28" t="s">
        <v>41</v>
      </c>
      <c r="F136" s="29"/>
      <c r="G136" s="30">
        <v>7304</v>
      </c>
    </row>
    <row r="137" spans="1:7">
      <c r="A137" s="27"/>
      <c r="B137" s="27"/>
      <c r="C137" s="27"/>
      <c r="D137" s="27">
        <f t="shared" si="6"/>
        <v>521501.75</v>
      </c>
      <c r="E137" s="28" t="s">
        <v>42</v>
      </c>
      <c r="F137" s="29"/>
      <c r="G137" s="30">
        <v>260835.25</v>
      </c>
    </row>
    <row r="138" spans="1:7">
      <c r="A138" s="27"/>
      <c r="B138" s="27"/>
      <c r="C138" s="27"/>
      <c r="D138" s="27">
        <f t="shared" si="6"/>
        <v>134400</v>
      </c>
      <c r="E138" s="28" t="s">
        <v>43</v>
      </c>
      <c r="F138" s="29"/>
      <c r="G138" s="30">
        <v>0</v>
      </c>
    </row>
    <row r="139" spans="1:7">
      <c r="A139" s="27"/>
      <c r="B139" s="27"/>
      <c r="C139" s="27"/>
      <c r="D139" s="27">
        <f>G139+D32</f>
        <v>2340</v>
      </c>
      <c r="E139" s="28" t="s">
        <v>81</v>
      </c>
      <c r="F139" s="29"/>
      <c r="G139" s="30">
        <v>2340</v>
      </c>
    </row>
    <row r="140" spans="1:7">
      <c r="A140" s="27"/>
      <c r="B140" s="27"/>
      <c r="C140" s="27"/>
      <c r="D140" s="27"/>
      <c r="E140" s="28"/>
      <c r="F140" s="29"/>
      <c r="G140" s="30"/>
    </row>
    <row r="141" spans="1:7">
      <c r="A141" s="27"/>
      <c r="B141" s="27"/>
      <c r="C141" s="27"/>
      <c r="D141" s="27"/>
      <c r="E141" s="28"/>
      <c r="F141" s="29"/>
      <c r="G141" s="30"/>
    </row>
    <row r="142" spans="1:7">
      <c r="A142" s="27"/>
      <c r="B142" s="27"/>
      <c r="C142" s="27"/>
      <c r="D142" s="27"/>
      <c r="E142" s="28"/>
      <c r="F142" s="29"/>
      <c r="G142" s="30"/>
    </row>
    <row r="143" spans="1:7">
      <c r="A143" s="27"/>
      <c r="B143" s="27"/>
      <c r="C143" s="27"/>
      <c r="D143" s="27"/>
      <c r="E143" s="28"/>
      <c r="F143" s="29"/>
      <c r="G143" s="30"/>
    </row>
    <row r="144" spans="1:7">
      <c r="A144" s="27"/>
      <c r="B144" s="27"/>
      <c r="C144" s="27"/>
      <c r="D144" s="27"/>
      <c r="E144" s="28"/>
      <c r="F144" s="29"/>
      <c r="G144" s="30"/>
    </row>
    <row r="145" spans="1:7">
      <c r="A145" s="31"/>
      <c r="B145" s="31"/>
      <c r="C145" s="31"/>
      <c r="D145" s="31"/>
      <c r="E145" s="32"/>
      <c r="F145" s="33"/>
      <c r="G145" s="34"/>
    </row>
    <row r="146" spans="1:7" ht="24" thickBot="1">
      <c r="A146" s="35">
        <f>SUM(A120:A145)</f>
        <v>47120000</v>
      </c>
      <c r="B146" s="35">
        <f t="shared" ref="B146:D146" si="8">SUM(B120:B145)</f>
        <v>0</v>
      </c>
      <c r="C146" s="35">
        <f t="shared" si="8"/>
        <v>47120000</v>
      </c>
      <c r="D146" s="35">
        <f t="shared" si="8"/>
        <v>14207119.779999997</v>
      </c>
      <c r="E146" s="36" t="s">
        <v>44</v>
      </c>
      <c r="F146" s="37"/>
      <c r="G146" s="38">
        <f>SUM(G120:G145)</f>
        <v>2951450.0799999996</v>
      </c>
    </row>
    <row r="147" spans="1:7" ht="24" thickTop="1">
      <c r="A147" s="39"/>
      <c r="B147" s="39"/>
      <c r="C147" s="39"/>
      <c r="D147" s="39"/>
      <c r="E147" s="40"/>
      <c r="F147" s="41"/>
      <c r="G147" s="42"/>
    </row>
    <row r="148" spans="1:7">
      <c r="A148" s="39"/>
      <c r="B148" s="39"/>
      <c r="C148" s="39"/>
      <c r="D148" s="39"/>
      <c r="E148" s="40"/>
      <c r="F148" s="41"/>
      <c r="G148" s="42"/>
    </row>
    <row r="149" spans="1:7">
      <c r="A149" s="39"/>
      <c r="B149" s="39"/>
      <c r="C149" s="39"/>
      <c r="D149" s="39"/>
      <c r="E149" s="40"/>
      <c r="F149" s="41"/>
      <c r="G149" s="42"/>
    </row>
    <row r="150" spans="1:7">
      <c r="A150" s="39"/>
      <c r="B150" s="39"/>
      <c r="C150" s="39"/>
      <c r="D150" s="39"/>
      <c r="E150" s="40"/>
      <c r="F150" s="41"/>
      <c r="G150" s="42"/>
    </row>
    <row r="151" spans="1:7">
      <c r="A151" s="39"/>
      <c r="B151" s="39"/>
      <c r="C151" s="39"/>
      <c r="D151" s="39"/>
      <c r="E151" s="40"/>
      <c r="F151" s="41"/>
      <c r="G151" s="42"/>
    </row>
    <row r="152" spans="1:7">
      <c r="A152" s="39"/>
      <c r="B152" s="39"/>
      <c r="C152" s="39"/>
      <c r="D152" s="39"/>
      <c r="E152" s="40"/>
      <c r="F152" s="41"/>
      <c r="G152" s="42"/>
    </row>
    <row r="153" spans="1:7">
      <c r="A153" s="39"/>
      <c r="B153" s="39"/>
      <c r="C153" s="39"/>
      <c r="D153" s="39"/>
      <c r="E153" s="40"/>
      <c r="F153" s="41"/>
      <c r="G153" s="42"/>
    </row>
    <row r="154" spans="1:7">
      <c r="A154" s="39"/>
      <c r="B154" s="39"/>
      <c r="C154" s="39"/>
      <c r="D154" s="39"/>
      <c r="E154" s="40"/>
      <c r="F154" s="41"/>
      <c r="G154" s="42"/>
    </row>
    <row r="155" spans="1:7">
      <c r="A155" s="39"/>
      <c r="B155" s="39"/>
      <c r="C155" s="39"/>
      <c r="D155" s="39"/>
      <c r="E155" s="40"/>
      <c r="F155" s="41"/>
      <c r="G155" s="42"/>
    </row>
    <row r="156" spans="1:7">
      <c r="A156" s="39"/>
      <c r="B156" s="39"/>
      <c r="C156" s="39"/>
      <c r="D156" s="39"/>
      <c r="E156" s="40"/>
      <c r="F156" s="41"/>
      <c r="G156" s="42"/>
    </row>
    <row r="157" spans="1:7">
      <c r="A157" s="39"/>
      <c r="B157" s="39"/>
      <c r="C157" s="39"/>
      <c r="D157" s="39"/>
      <c r="E157" s="40"/>
      <c r="F157" s="41"/>
      <c r="G157" s="42"/>
    </row>
    <row r="158" spans="1:7">
      <c r="A158" s="39"/>
      <c r="B158" s="39"/>
      <c r="C158" s="39"/>
      <c r="D158" s="39"/>
      <c r="E158" s="40"/>
      <c r="F158" s="41"/>
      <c r="G158" s="42"/>
    </row>
    <row r="159" spans="1:7">
      <c r="A159" s="39"/>
      <c r="B159" s="39"/>
      <c r="C159" s="39"/>
      <c r="D159" s="39"/>
      <c r="E159" s="40"/>
      <c r="F159" s="41"/>
      <c r="G159" s="42"/>
    </row>
    <row r="160" spans="1:7">
      <c r="A160" s="39"/>
      <c r="B160" s="39"/>
      <c r="C160" s="39"/>
      <c r="D160" s="39"/>
      <c r="E160" s="40"/>
      <c r="F160" s="41"/>
      <c r="G160" s="42"/>
    </row>
    <row r="161" spans="1:7">
      <c r="A161" s="39"/>
      <c r="B161" s="39"/>
      <c r="C161" s="39"/>
      <c r="D161" s="39"/>
      <c r="E161" s="40"/>
      <c r="F161" s="41"/>
      <c r="G161" s="42"/>
    </row>
    <row r="162" spans="1:7">
      <c r="A162" s="39"/>
      <c r="B162" s="39"/>
      <c r="C162" s="39"/>
      <c r="D162" s="39"/>
      <c r="E162" s="40"/>
      <c r="F162" s="41"/>
      <c r="G162" s="42"/>
    </row>
    <row r="163" spans="1:7">
      <c r="A163" s="39"/>
      <c r="B163" s="39"/>
      <c r="C163" s="39"/>
      <c r="D163" s="39"/>
      <c r="E163" s="40"/>
      <c r="F163" s="41"/>
      <c r="G163" s="42"/>
    </row>
    <row r="164" spans="1:7">
      <c r="A164" s="39"/>
      <c r="B164" s="39"/>
      <c r="C164" s="39"/>
      <c r="D164" s="39"/>
      <c r="E164" s="40"/>
      <c r="F164" s="41"/>
      <c r="G164" s="42"/>
    </row>
    <row r="165" spans="1:7">
      <c r="A165" s="39"/>
      <c r="B165" s="39"/>
      <c r="C165" s="39"/>
      <c r="D165" s="39"/>
      <c r="E165" s="40"/>
      <c r="F165" s="41"/>
      <c r="G165" s="42"/>
    </row>
    <row r="166" spans="1:7">
      <c r="A166" s="39"/>
      <c r="B166" s="39"/>
      <c r="C166" s="39"/>
      <c r="D166" s="39"/>
      <c r="E166" s="40"/>
      <c r="F166" s="41"/>
      <c r="G166" s="42"/>
    </row>
    <row r="167" spans="1:7">
      <c r="A167" s="39"/>
      <c r="B167" s="39"/>
      <c r="C167" s="39"/>
      <c r="D167" s="39"/>
      <c r="E167" s="40"/>
      <c r="F167" s="41"/>
      <c r="G167" s="42"/>
    </row>
    <row r="168" spans="1:7">
      <c r="A168" s="39"/>
      <c r="B168" s="39"/>
      <c r="C168" s="39"/>
      <c r="D168" s="39"/>
      <c r="E168" s="40"/>
      <c r="F168" s="41"/>
      <c r="G168" s="42"/>
    </row>
    <row r="169" spans="1:7">
      <c r="A169" s="39"/>
      <c r="B169" s="39"/>
      <c r="C169" s="39"/>
      <c r="D169" s="39"/>
      <c r="E169" s="40"/>
      <c r="F169" s="41"/>
      <c r="G169" s="42"/>
    </row>
    <row r="170" spans="1:7">
      <c r="A170" s="39"/>
      <c r="B170" s="39"/>
      <c r="C170" s="39"/>
      <c r="D170" s="39"/>
      <c r="E170" s="40"/>
      <c r="F170" s="41"/>
      <c r="G170" s="42"/>
    </row>
    <row r="171" spans="1:7">
      <c r="A171" s="39"/>
      <c r="B171" s="39"/>
      <c r="C171" s="39"/>
      <c r="D171" s="39"/>
      <c r="E171" s="40"/>
      <c r="F171" s="41"/>
      <c r="G171" s="42"/>
    </row>
    <row r="172" spans="1:7">
      <c r="A172" s="39"/>
      <c r="B172" s="39"/>
      <c r="C172" s="39"/>
      <c r="D172" s="39"/>
      <c r="E172" s="40"/>
      <c r="F172" s="41"/>
      <c r="G172" s="42"/>
    </row>
    <row r="173" spans="1:7">
      <c r="A173" s="39"/>
      <c r="B173" s="39"/>
      <c r="C173" s="39"/>
      <c r="D173" s="39"/>
      <c r="E173" s="40"/>
      <c r="F173" s="41"/>
      <c r="G173" s="42"/>
    </row>
    <row r="174" spans="1:7">
      <c r="A174" s="39"/>
      <c r="B174" s="39"/>
      <c r="C174" s="39"/>
      <c r="D174" s="39"/>
      <c r="E174" s="40"/>
      <c r="F174" s="41"/>
      <c r="G174" s="42"/>
    </row>
    <row r="175" spans="1:7">
      <c r="A175" s="39"/>
      <c r="B175" s="39"/>
      <c r="C175" s="39"/>
      <c r="D175" s="39"/>
      <c r="E175" s="40"/>
      <c r="F175" s="41"/>
      <c r="G175" s="42"/>
    </row>
    <row r="176" spans="1:7">
      <c r="A176" s="39"/>
      <c r="B176" s="39"/>
      <c r="C176" s="39"/>
      <c r="D176" s="39"/>
      <c r="E176" s="40"/>
      <c r="F176" s="41"/>
      <c r="G176" s="42"/>
    </row>
    <row r="177" spans="1:7">
      <c r="A177" s="39"/>
      <c r="B177" s="39"/>
      <c r="C177" s="39"/>
      <c r="D177" s="39"/>
      <c r="E177" s="40"/>
      <c r="F177" s="41"/>
      <c r="G177" s="42"/>
    </row>
    <row r="178" spans="1:7">
      <c r="A178" s="39"/>
      <c r="B178" s="39"/>
      <c r="C178" s="39"/>
      <c r="D178" s="39"/>
      <c r="E178" s="40"/>
      <c r="F178" s="41"/>
      <c r="G178" s="42"/>
    </row>
    <row r="179" spans="1:7">
      <c r="A179" s="39"/>
      <c r="B179" s="39"/>
      <c r="C179" s="39"/>
      <c r="D179" s="39"/>
      <c r="E179" s="40"/>
      <c r="F179" s="41"/>
      <c r="G179" s="42"/>
    </row>
    <row r="180" spans="1:7">
      <c r="A180" s="39"/>
      <c r="B180" s="39"/>
      <c r="C180" s="39"/>
      <c r="D180" s="39"/>
      <c r="E180" s="40"/>
      <c r="F180" s="41"/>
      <c r="G180" s="42"/>
    </row>
    <row r="181" spans="1:7">
      <c r="A181" s="39"/>
      <c r="B181" s="39"/>
      <c r="C181" s="39"/>
      <c r="D181" s="39"/>
      <c r="E181" s="40"/>
      <c r="F181" s="41"/>
      <c r="G181" s="42"/>
    </row>
    <row r="182" spans="1:7">
      <c r="A182" s="39"/>
      <c r="B182" s="39"/>
      <c r="C182" s="39"/>
      <c r="D182" s="39"/>
      <c r="E182" s="40"/>
      <c r="F182" s="41"/>
      <c r="G182" s="42"/>
    </row>
    <row r="183" spans="1:7">
      <c r="A183" s="6" t="s">
        <v>3</v>
      </c>
      <c r="B183" s="6"/>
      <c r="C183" s="6"/>
      <c r="D183" s="6"/>
      <c r="E183" s="7"/>
      <c r="F183" s="8"/>
      <c r="G183" s="9"/>
    </row>
    <row r="184" spans="1:7">
      <c r="A184" s="16" t="s">
        <v>4</v>
      </c>
      <c r="B184" s="16" t="s">
        <v>5</v>
      </c>
      <c r="C184" s="16" t="s">
        <v>6</v>
      </c>
      <c r="D184" s="16" t="s">
        <v>7</v>
      </c>
      <c r="E184" s="11" t="s">
        <v>8</v>
      </c>
      <c r="F184" s="12" t="s">
        <v>9</v>
      </c>
      <c r="G184" s="13" t="s">
        <v>10</v>
      </c>
    </row>
    <row r="185" spans="1:7">
      <c r="A185" s="16" t="s">
        <v>11</v>
      </c>
      <c r="B185" s="16" t="s">
        <v>12</v>
      </c>
      <c r="C185" s="16" t="s">
        <v>11</v>
      </c>
      <c r="D185" s="16" t="s">
        <v>11</v>
      </c>
      <c r="E185" s="17"/>
      <c r="F185" s="12"/>
      <c r="G185" s="13" t="s">
        <v>13</v>
      </c>
    </row>
    <row r="186" spans="1:7">
      <c r="A186" s="18"/>
      <c r="B186" s="19" t="s">
        <v>14</v>
      </c>
      <c r="C186" s="18"/>
      <c r="D186" s="18"/>
      <c r="E186" s="20"/>
      <c r="F186" s="21"/>
      <c r="G186" s="22" t="s">
        <v>11</v>
      </c>
    </row>
    <row r="187" spans="1:7">
      <c r="A187" s="23"/>
      <c r="B187" s="23"/>
      <c r="C187" s="23"/>
      <c r="D187" s="23"/>
      <c r="E187" s="24" t="s">
        <v>45</v>
      </c>
      <c r="F187" s="25"/>
      <c r="G187" s="26"/>
    </row>
    <row r="188" spans="1:7">
      <c r="A188" s="27">
        <f>[1]โอนงบประมาณ!E40</f>
        <v>10932000</v>
      </c>
      <c r="B188" s="27"/>
      <c r="C188" s="27">
        <f>SUM(A188:B188)</f>
        <v>10932000</v>
      </c>
      <c r="D188" s="27">
        <f t="shared" ref="D188:D202" si="9">G188+D79</f>
        <v>1543342</v>
      </c>
      <c r="E188" s="28" t="s">
        <v>46</v>
      </c>
      <c r="F188" s="29" t="s">
        <v>47</v>
      </c>
      <c r="G188" s="30">
        <v>636638</v>
      </c>
    </row>
    <row r="189" spans="1:7">
      <c r="A189" s="27">
        <f>[1]โอนงบประมาณ!E41</f>
        <v>2484720</v>
      </c>
      <c r="B189" s="27"/>
      <c r="C189" s="27">
        <f t="shared" ref="C189:C197" si="10">SUM(A189:B189)</f>
        <v>2484720</v>
      </c>
      <c r="D189" s="27">
        <f t="shared" si="9"/>
        <v>414120</v>
      </c>
      <c r="E189" s="28" t="s">
        <v>48</v>
      </c>
      <c r="F189" s="29" t="s">
        <v>49</v>
      </c>
      <c r="G189" s="30">
        <v>207060</v>
      </c>
    </row>
    <row r="190" spans="1:7">
      <c r="A190" s="27">
        <f>[1]โอนงบประมาณ!E42</f>
        <v>11385480</v>
      </c>
      <c r="B190" s="27"/>
      <c r="C190" s="27">
        <f t="shared" si="10"/>
        <v>11385480</v>
      </c>
      <c r="D190" s="27">
        <f t="shared" si="9"/>
        <v>1681570</v>
      </c>
      <c r="E190" s="28" t="s">
        <v>50</v>
      </c>
      <c r="F190" s="29" t="s">
        <v>51</v>
      </c>
      <c r="G190" s="30">
        <v>848955</v>
      </c>
    </row>
    <row r="191" spans="1:7">
      <c r="A191" s="27">
        <f>[1]โอนงบประมาณ!E43</f>
        <v>646800</v>
      </c>
      <c r="B191" s="27"/>
      <c r="C191" s="27">
        <f t="shared" si="10"/>
        <v>646800</v>
      </c>
      <c r="D191" s="27">
        <f t="shared" si="9"/>
        <v>50000</v>
      </c>
      <c r="E191" s="28" t="s">
        <v>52</v>
      </c>
      <c r="F191" s="29" t="s">
        <v>53</v>
      </c>
      <c r="G191" s="30">
        <v>25000</v>
      </c>
    </row>
    <row r="192" spans="1:7">
      <c r="A192" s="27">
        <f>[1]โอนงบประมาณ!E44</f>
        <v>6271000</v>
      </c>
      <c r="B192" s="27"/>
      <c r="C192" s="27">
        <f t="shared" si="10"/>
        <v>6271000</v>
      </c>
      <c r="D192" s="27">
        <f t="shared" si="9"/>
        <v>589504.25</v>
      </c>
      <c r="E192" s="28" t="s">
        <v>54</v>
      </c>
      <c r="F192" s="29" t="s">
        <v>55</v>
      </c>
      <c r="G192" s="30">
        <v>570661</v>
      </c>
    </row>
    <row r="193" spans="1:7">
      <c r="A193" s="27">
        <f>[1]โอนงบประมาณ!E45</f>
        <v>2200000</v>
      </c>
      <c r="B193" s="27"/>
      <c r="C193" s="27">
        <f t="shared" si="10"/>
        <v>2200000</v>
      </c>
      <c r="D193" s="27">
        <f t="shared" si="9"/>
        <v>42937.35</v>
      </c>
      <c r="E193" s="28" t="s">
        <v>56</v>
      </c>
      <c r="F193" s="29" t="s">
        <v>57</v>
      </c>
      <c r="G193" s="30">
        <v>42937.35</v>
      </c>
    </row>
    <row r="194" spans="1:7">
      <c r="A194" s="27">
        <f>[1]โอนงบประมาณ!E46</f>
        <v>314000</v>
      </c>
      <c r="B194" s="27"/>
      <c r="C194" s="27">
        <f t="shared" si="10"/>
        <v>314000</v>
      </c>
      <c r="D194" s="27">
        <f t="shared" si="9"/>
        <v>36772.9</v>
      </c>
      <c r="E194" s="28" t="s">
        <v>58</v>
      </c>
      <c r="F194" s="29" t="s">
        <v>59</v>
      </c>
      <c r="G194" s="30">
        <v>19596.63</v>
      </c>
    </row>
    <row r="195" spans="1:7">
      <c r="A195" s="27">
        <f>[1]โอนงบประมาณ!E47</f>
        <v>96500</v>
      </c>
      <c r="B195" s="27"/>
      <c r="C195" s="27">
        <f t="shared" si="10"/>
        <v>96500</v>
      </c>
      <c r="D195" s="27">
        <f t="shared" si="9"/>
        <v>50000</v>
      </c>
      <c r="E195" s="28" t="s">
        <v>60</v>
      </c>
      <c r="F195" s="29" t="s">
        <v>61</v>
      </c>
      <c r="G195" s="30">
        <v>50000</v>
      </c>
    </row>
    <row r="196" spans="1:7">
      <c r="A196" s="27">
        <f>[1]โอนงบประมาณ!E48</f>
        <v>10515500</v>
      </c>
      <c r="B196" s="27"/>
      <c r="C196" s="27">
        <f t="shared" si="10"/>
        <v>10515500</v>
      </c>
      <c r="D196" s="27">
        <f t="shared" si="9"/>
        <v>0</v>
      </c>
      <c r="E196" s="28" t="s">
        <v>62</v>
      </c>
      <c r="F196" s="29" t="s">
        <v>63</v>
      </c>
      <c r="G196" s="30">
        <v>0</v>
      </c>
    </row>
    <row r="197" spans="1:7">
      <c r="A197" s="27">
        <f>[1]โอนงบประมาณ!E49</f>
        <v>2274000</v>
      </c>
      <c r="B197" s="27"/>
      <c r="C197" s="27">
        <f t="shared" si="10"/>
        <v>2274000</v>
      </c>
      <c r="D197" s="27">
        <f t="shared" si="9"/>
        <v>445000</v>
      </c>
      <c r="E197" s="28" t="s">
        <v>64</v>
      </c>
      <c r="F197" s="29" t="s">
        <v>65</v>
      </c>
      <c r="G197" s="30">
        <v>445000</v>
      </c>
    </row>
    <row r="198" spans="1:7">
      <c r="A198" s="27"/>
      <c r="B198" s="27"/>
      <c r="C198" s="27"/>
      <c r="D198" s="27">
        <f t="shared" si="9"/>
        <v>0</v>
      </c>
      <c r="E198" s="28" t="s">
        <v>66</v>
      </c>
      <c r="F198" s="29" t="s">
        <v>67</v>
      </c>
      <c r="G198" s="30">
        <v>0</v>
      </c>
    </row>
    <row r="199" spans="1:7">
      <c r="A199" s="27"/>
      <c r="B199" s="27"/>
      <c r="C199" s="27"/>
      <c r="D199" s="27">
        <f t="shared" si="9"/>
        <v>394184</v>
      </c>
      <c r="E199" s="28" t="s">
        <v>43</v>
      </c>
      <c r="F199" s="29" t="s">
        <v>68</v>
      </c>
      <c r="G199" s="30">
        <v>259784</v>
      </c>
    </row>
    <row r="200" spans="1:7">
      <c r="A200" s="27"/>
      <c r="B200" s="27"/>
      <c r="C200" s="27"/>
      <c r="D200" s="27">
        <f t="shared" si="9"/>
        <v>1137178.6000000001</v>
      </c>
      <c r="E200" s="28" t="s">
        <v>69</v>
      </c>
      <c r="F200" s="29" t="s">
        <v>70</v>
      </c>
      <c r="G200" s="30">
        <f>'[1]หมายเหตุ 2,4 (2)'!H49</f>
        <v>972478.6</v>
      </c>
    </row>
    <row r="201" spans="1:7">
      <c r="A201" s="27"/>
      <c r="B201" s="27"/>
      <c r="C201" s="27"/>
      <c r="D201" s="27">
        <f t="shared" si="9"/>
        <v>736299.37</v>
      </c>
      <c r="E201" s="28" t="s">
        <v>71</v>
      </c>
      <c r="F201" s="29" t="s">
        <v>72</v>
      </c>
      <c r="G201" s="30">
        <f>'[1]หมายเหตุ 2,4 (2)'!H61</f>
        <v>298792.62</v>
      </c>
    </row>
    <row r="202" spans="1:7">
      <c r="A202" s="27"/>
      <c r="B202" s="27"/>
      <c r="C202" s="27"/>
      <c r="D202" s="27">
        <f t="shared" si="9"/>
        <v>0</v>
      </c>
      <c r="E202" s="28" t="s">
        <v>74</v>
      </c>
      <c r="F202" s="29"/>
      <c r="G202" s="30"/>
    </row>
    <row r="203" spans="1:7">
      <c r="A203" s="27"/>
      <c r="B203" s="27"/>
      <c r="C203" s="27"/>
      <c r="D203" s="27"/>
      <c r="E203" s="28"/>
      <c r="F203" s="29"/>
      <c r="G203" s="30"/>
    </row>
    <row r="204" spans="1:7">
      <c r="A204" s="27"/>
      <c r="B204" s="27"/>
      <c r="C204" s="27"/>
      <c r="D204" s="27"/>
      <c r="E204" s="28"/>
      <c r="F204" s="29"/>
      <c r="G204" s="30"/>
    </row>
    <row r="205" spans="1:7">
      <c r="A205" s="27"/>
      <c r="B205" s="27"/>
      <c r="C205" s="27"/>
      <c r="D205" s="27"/>
      <c r="E205" s="28"/>
      <c r="F205" s="29"/>
      <c r="G205" s="30"/>
    </row>
    <row r="206" spans="1:7">
      <c r="A206" s="31"/>
      <c r="B206" s="31"/>
      <c r="C206" s="31"/>
      <c r="D206" s="31"/>
      <c r="E206" s="28"/>
      <c r="F206" s="33"/>
      <c r="G206" s="34"/>
    </row>
    <row r="207" spans="1:7">
      <c r="A207" s="43">
        <f>SUM(A188:A206)</f>
        <v>47120000</v>
      </c>
      <c r="B207" s="43">
        <f t="shared" ref="B207:C207" si="11">SUM(B188:B206)</f>
        <v>0</v>
      </c>
      <c r="C207" s="43">
        <f t="shared" si="11"/>
        <v>47120000</v>
      </c>
      <c r="D207" s="43">
        <f>SUM(D188:D206)</f>
        <v>7120908.4699999997</v>
      </c>
      <c r="E207" s="44" t="s">
        <v>75</v>
      </c>
      <c r="F207" s="45"/>
      <c r="G207" s="46">
        <f>SUM(G188:G206)</f>
        <v>4376903.2</v>
      </c>
    </row>
    <row r="208" spans="1:7">
      <c r="A208" s="15"/>
      <c r="B208" s="15"/>
      <c r="C208" s="15"/>
      <c r="D208" s="23"/>
      <c r="E208" s="47" t="s">
        <v>76</v>
      </c>
      <c r="F208" s="48"/>
      <c r="G208" s="26"/>
    </row>
    <row r="209" spans="1:7">
      <c r="A209" s="15"/>
      <c r="B209" s="15"/>
      <c r="C209" s="15"/>
      <c r="D209" s="27"/>
      <c r="E209" s="47" t="s">
        <v>77</v>
      </c>
      <c r="F209" s="48"/>
      <c r="G209" s="30"/>
    </row>
    <row r="210" spans="1:7">
      <c r="A210" s="15"/>
      <c r="B210" s="15"/>
      <c r="C210" s="15"/>
      <c r="D210" s="31">
        <f>D146-D207</f>
        <v>7086211.3099999977</v>
      </c>
      <c r="E210" s="47" t="s">
        <v>78</v>
      </c>
      <c r="F210" s="48"/>
      <c r="G210" s="34">
        <f>G146-G207</f>
        <v>-1425453.1200000006</v>
      </c>
    </row>
    <row r="211" spans="1:7" ht="24" thickBot="1">
      <c r="A211" s="15"/>
      <c r="B211" s="15"/>
      <c r="C211" s="15"/>
      <c r="D211" s="35">
        <f>D118+D210</f>
        <v>30184133.559999999</v>
      </c>
      <c r="E211" s="47" t="s">
        <v>79</v>
      </c>
      <c r="F211" s="48"/>
      <c r="G211" s="38">
        <f>G118+G210</f>
        <v>30184133.559999999</v>
      </c>
    </row>
    <row r="212" spans="1:7" ht="24" thickTop="1"/>
    <row r="214" spans="1:7">
      <c r="A214" s="51"/>
      <c r="B214" s="51"/>
      <c r="C214" s="51"/>
      <c r="D214" s="51"/>
      <c r="E214" s="52"/>
      <c r="F214" s="53"/>
      <c r="G214" s="51"/>
    </row>
    <row r="215" spans="1:7">
      <c r="A215" s="51"/>
      <c r="B215" s="51"/>
      <c r="C215" s="51"/>
      <c r="D215" s="51"/>
      <c r="E215" s="52"/>
      <c r="F215" s="53"/>
      <c r="G215" s="51"/>
    </row>
    <row r="216" spans="1:7">
      <c r="A216" s="51"/>
      <c r="B216" s="51"/>
      <c r="C216" s="51"/>
      <c r="D216" s="51"/>
      <c r="E216" s="52"/>
      <c r="F216" s="53"/>
      <c r="G216" s="54"/>
    </row>
    <row r="217" spans="1:7">
      <c r="A217" s="56"/>
      <c r="B217" s="56"/>
      <c r="C217" s="56"/>
      <c r="D217" s="56"/>
      <c r="E217" s="57"/>
      <c r="F217" s="58"/>
      <c r="G217" s="56"/>
    </row>
    <row r="218" spans="1:7">
      <c r="A218" s="56"/>
      <c r="B218" s="56"/>
      <c r="C218" s="56"/>
      <c r="D218" s="56"/>
      <c r="E218" s="57"/>
      <c r="F218" s="58"/>
      <c r="G218" s="56"/>
    </row>
  </sheetData>
  <mergeCells count="10">
    <mergeCell ref="A112:G112"/>
    <mergeCell ref="A113:G113"/>
    <mergeCell ref="A114:D114"/>
    <mergeCell ref="A183:D183"/>
    <mergeCell ref="A1:G1"/>
    <mergeCell ref="A2:G2"/>
    <mergeCell ref="A3:G3"/>
    <mergeCell ref="A4:D4"/>
    <mergeCell ref="A74:D74"/>
    <mergeCell ref="A111:G1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2018-07-10T08:05:16Z</dcterms:created>
  <dcterms:modified xsi:type="dcterms:W3CDTF">2018-07-10T08:10:30Z</dcterms:modified>
</cp:coreProperties>
</file>